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70" activeTab="9"/>
  </bookViews>
  <sheets>
    <sheet name="Koptāme" sheetId="1" r:id="rId1"/>
    <sheet name="Kopsavilkums" sheetId="2" r:id="rId2"/>
    <sheet name="Koridors" sheetId="3" r:id="rId3"/>
    <sheet name="Telpas 9.10.11.12." sheetId="4" r:id="rId4"/>
    <sheet name="Telpas 13.14.15" sheetId="5" r:id="rId5"/>
    <sheet name="Telpas 16.17" sheetId="6" r:id="rId6"/>
    <sheet name="Telpas 18. sanmezgls" sheetId="7" r:id="rId7"/>
    <sheet name="Telpas 21.22.26" sheetId="8" r:id="rId8"/>
    <sheet name="Telpas 28.29.30.31." sheetId="9" r:id="rId9"/>
    <sheet name="Telpas 33.32" sheetId="10" r:id="rId10"/>
  </sheets>
  <definedNames>
    <definedName name="_xlnm._FilterDatabase" localSheetId="2" hidden="1">'Koridors'!$A$8:$K$30</definedName>
    <definedName name="_xlnm._FilterDatabase" localSheetId="4" hidden="1">'Telpas 13.14.15'!$A$8:$K$30</definedName>
    <definedName name="_xlnm._FilterDatabase" localSheetId="5" hidden="1">'Telpas 16.17'!$A$8:$K$8</definedName>
    <definedName name="_xlnm._FilterDatabase" localSheetId="6" hidden="1">'Telpas 18. sanmezgls'!$A$8:$K$8</definedName>
    <definedName name="_xlnm._FilterDatabase" localSheetId="7" hidden="1">'Telpas 21.22.26'!$A$8:$K$8</definedName>
    <definedName name="_xlnm._FilterDatabase" localSheetId="8" hidden="1">'Telpas 28.29.30.31.'!$A$8:$K$8</definedName>
    <definedName name="_xlnm._FilterDatabase" localSheetId="9" hidden="1">'Telpas 33.32'!$A$8:$K$8</definedName>
    <definedName name="_xlnm.Print_Area" localSheetId="1">'Kopsavilkums'!$A$1:$H$37</definedName>
    <definedName name="_xlnm.Print_Area" localSheetId="2">'Koridors'!$A$1:$K$35</definedName>
    <definedName name="_xlnm.Print_Area" localSheetId="4">'Telpas 13.14.15'!$A$1:$K$34</definedName>
    <definedName name="_xlnm.Print_Area" localSheetId="5">'Telpas 16.17'!$A$1:$K$32</definedName>
    <definedName name="_xlnm.Print_Area" localSheetId="6">'Telpas 18. sanmezgls'!$A$1:$K$37</definedName>
    <definedName name="_xlnm.Print_Area" localSheetId="7">'Telpas 21.22.26'!$A$1:$K$31</definedName>
    <definedName name="_xlnm.Print_Area" localSheetId="8">'Telpas 28.29.30.31.'!$A$1:$K$30</definedName>
    <definedName name="_xlnm.Print_Area" localSheetId="9">'Telpas 33.32'!$A$1:$K$31</definedName>
    <definedName name="_xlnm.Print_Area" localSheetId="3">'Telpas 9.10.11.12.'!$A$1:$K$31</definedName>
  </definedNames>
  <calcPr fullCalcOnLoad="1"/>
</workbook>
</file>

<file path=xl/sharedStrings.xml><?xml version="1.0" encoding="utf-8"?>
<sst xmlns="http://schemas.openxmlformats.org/spreadsheetml/2006/main" count="534" uniqueCount="115">
  <si>
    <t>Daudz.</t>
  </si>
  <si>
    <t xml:space="preserve">Materiāli </t>
  </si>
  <si>
    <t xml:space="preserve">Darba alga </t>
  </si>
  <si>
    <t xml:space="preserve">Mehānismi </t>
  </si>
  <si>
    <t>m2</t>
  </si>
  <si>
    <t>Vispārceltnieciskie darbi</t>
  </si>
  <si>
    <t>par kopējo summu:</t>
  </si>
  <si>
    <t>Darbu un izdevumu nosaukums</t>
  </si>
  <si>
    <t>Mērv.</t>
  </si>
  <si>
    <t>Vienības izmaksas (EUR)</t>
  </si>
  <si>
    <t xml:space="preserve">Vienības cena (EUR) </t>
  </si>
  <si>
    <t>Kopējās izmaksas (EUR)</t>
  </si>
  <si>
    <t>Kopā (EUR)</t>
  </si>
  <si>
    <t>Demontāža</t>
  </si>
  <si>
    <t>t.m.</t>
  </si>
  <si>
    <t>gb</t>
  </si>
  <si>
    <t>Gaismekļu demontāza</t>
  </si>
  <si>
    <t>Griestu sagatavošana krāsošanai</t>
  </si>
  <si>
    <t>Esošo sienu sagatavošana krāsošanai</t>
  </si>
  <si>
    <t>Esošo sienu un griestu remonts</t>
  </si>
  <si>
    <t>%</t>
  </si>
  <si>
    <t>Koridora remonta darbi</t>
  </si>
  <si>
    <t>Griestu demontāža</t>
  </si>
  <si>
    <t>Koka paneļu demontāža no sienām</t>
  </si>
  <si>
    <t>Grīdlīstu un metāla leņķu demontāža no sienām</t>
  </si>
  <si>
    <t>Remonta darbi</t>
  </si>
  <si>
    <t>Durvju ailu izmēru izlīdzināšana</t>
  </si>
  <si>
    <t>Grīdu sagatavošana linoleja ieklāšanai</t>
  </si>
  <si>
    <t>Telpas 13.14.15 remonta darbi</t>
  </si>
  <si>
    <t>Starpsienas  demontāža</t>
  </si>
  <si>
    <t>Linoleja un grīdlistu demontāža</t>
  </si>
  <si>
    <t>Gaismekļu un elektroinstalācijas demontāža</t>
  </si>
  <si>
    <t>Telpas 21.22.26 remonta darbi</t>
  </si>
  <si>
    <t>Flīzu demontāza</t>
  </si>
  <si>
    <t>Adrese: Duntes iela 22, Rīga</t>
  </si>
  <si>
    <t>Kabeli MMJ ar vara dzīslām montāža 3x1,5mm</t>
  </si>
  <si>
    <t>Kabeli MMJ ar vara dzīslām montāža 3x2,5mm</t>
  </si>
  <si>
    <t>m</t>
  </si>
  <si>
    <t>Datora kabeļa 4x2x0.5 FTP 5CAT vai ekvivalenta montāža</t>
  </si>
  <si>
    <t>Telpas 33.32. remonta darbi</t>
  </si>
  <si>
    <t>Telpas 28.29.30.31. remonta darbi</t>
  </si>
  <si>
    <t>Telpas 9.10.11.12. remonta darbi</t>
  </si>
  <si>
    <t>Telpas 16.17. remonta darbi</t>
  </si>
  <si>
    <t xml:space="preserve">Telpas 18.sanmezgls parbuves darbi </t>
  </si>
  <si>
    <t>Grīdu sagatavošana flīzēšanai ieklāšanai</t>
  </si>
  <si>
    <t>Grīdas flīžu ieklāšana</t>
  </si>
  <si>
    <t>Esošo sienu sagatavošana flīzēšanai</t>
  </si>
  <si>
    <t>Esošo sienu flīzēšana</t>
  </si>
  <si>
    <t>Kopā bez PVN:</t>
  </si>
  <si>
    <t>Soc.nodoklis 23,59%</t>
  </si>
  <si>
    <t>Kopā tiešie izdevumi:</t>
  </si>
  <si>
    <t>1.</t>
  </si>
  <si>
    <t>mehānismi (Eur)</t>
  </si>
  <si>
    <t>materiāli (Eur)</t>
  </si>
  <si>
    <t>darba alga (Eur)</t>
  </si>
  <si>
    <t>Lokālās tāmes nosaukums</t>
  </si>
  <si>
    <t>tajā skaitā</t>
  </si>
  <si>
    <t>Nr.p.k.</t>
  </si>
  <si>
    <t>Kopējās izmaksas, Eur</t>
  </si>
  <si>
    <t>PA DARBU VEIDIEM</t>
  </si>
  <si>
    <t xml:space="preserve">KOPSAVILKUMA APRĒĶINI </t>
  </si>
  <si>
    <t>PAVISAM KOPĀ:</t>
  </si>
  <si>
    <t>PVN 21%</t>
  </si>
  <si>
    <t>Kopā:</t>
  </si>
  <si>
    <t>1-3</t>
  </si>
  <si>
    <t>Izmaksas (Eur)</t>
  </si>
  <si>
    <t>Darba nosaukums</t>
  </si>
  <si>
    <t>Kārtas Nr.</t>
  </si>
  <si>
    <t xml:space="preserve"> KOPTĀME</t>
  </si>
  <si>
    <t>Koridors</t>
  </si>
  <si>
    <t>Telpas 9.10.11.12</t>
  </si>
  <si>
    <t>Telpas 13.14.15</t>
  </si>
  <si>
    <t>Telpas 16.17</t>
  </si>
  <si>
    <t>Telpas 18. sanmezgls</t>
  </si>
  <si>
    <t>Telpas 21.22.26</t>
  </si>
  <si>
    <t>Telpas 28.29.30.31</t>
  </si>
  <si>
    <t>Telpas 32.33.</t>
  </si>
  <si>
    <t>Būvgružu izvešana:</t>
  </si>
  <si>
    <t>Pavisam kopā:</t>
  </si>
  <si>
    <t>Tāmes izmaksa Eur</t>
  </si>
  <si>
    <t>sastādīšanas datums:</t>
  </si>
  <si>
    <t>Gipškartona starpsienu izbūve, b-125mm (Pēc Knauf sistēmas W112 vai ekvivalents)</t>
  </si>
  <si>
    <t>Linoleja ieklāšana, Homogēns, 34/43 klase, Antistatisks, min. 0,7 mm aizsargslānis</t>
  </si>
  <si>
    <t>Esošo sienu krāsošana,gruntēšana 2 kārtas (Sadolin bindo 20 vai ekvivalents)</t>
  </si>
  <si>
    <t>Griestu krāsošana  2 reizes (Sadolin bindo 20 vai ekvivalents)</t>
  </si>
  <si>
    <t>Griestu "armstrong" tipa montāža</t>
  </si>
  <si>
    <t>Jaunu el.gaismekļu  4x18 W montāža kompl.  ar spuldzēm (Gaismeklis z/a 4x18W G13 T8 balts RELAX EC LA PV vai ekvivalents)</t>
  </si>
  <si>
    <t>Jaunu el.gaismekļu  4x18 W montāža kompl.  ar spuldzēm (v/a 4x18W G13 T8 balts CLASSIC NC LA vai ekvivalents)</t>
  </si>
  <si>
    <t>Jaunu el.gaismekļu 2x18w montāža kompl.  ar spuldzēm (Gaismeklis v/a 2x18W G13 T8 balts CLASSIC NC LA vai ekvivalents)</t>
  </si>
  <si>
    <t>Plānotā  peļņa 6%:</t>
  </si>
  <si>
    <t>Kabeli MMJ ar vara dzīslām montāža 3x1,5mm (zem apmetuma)</t>
  </si>
  <si>
    <t>Kabeli MMJ ar vara dzīslām montāža 3x2,5mm (zem apmetuma)</t>
  </si>
  <si>
    <t>Divvietīga tele/data kontakligzdas uzstādīšana zem apmetuma</t>
  </si>
  <si>
    <t>Tualetes poda montāža</t>
  </si>
  <si>
    <t>Izlietnes montāža</t>
  </si>
  <si>
    <t>Dažādi darbi</t>
  </si>
  <si>
    <t>Ārējo dubultdurvju montāža (plastikāta)</t>
  </si>
  <si>
    <t>Norobežojošās sienas ar durvīm uzstādīšana telpā Nr.24</t>
  </si>
  <si>
    <t>Lokālā tāme Nr. 1</t>
  </si>
  <si>
    <t>Lokālā tāme Nr. 2</t>
  </si>
  <si>
    <t>Lokālā tāme Nr. 3</t>
  </si>
  <si>
    <t>Lokālā tāme Nr. 4</t>
  </si>
  <si>
    <t>Lokālā tāme Nr. 5</t>
  </si>
  <si>
    <t>Lokālā tāme Nr. 6</t>
  </si>
  <si>
    <t>Lokālā tāme Nr. 7</t>
  </si>
  <si>
    <t>Lokālā tāme Nr. 8</t>
  </si>
  <si>
    <t>31.05.2016.</t>
  </si>
  <si>
    <t>Objekts:</t>
  </si>
  <si>
    <t>Slimnīcas ēkas (liters Nr.002) kosmētiskais remonts 1.stāva telpās</t>
  </si>
  <si>
    <t>Grīdas frēzēšana</t>
  </si>
  <si>
    <t>Logu remonts (furnitūras maiņa, apkope, ailu siltināšana)</t>
  </si>
  <si>
    <t>Durvju remonts (furnitūras maiņa, apkope, ailu siltināšana)</t>
  </si>
  <si>
    <t>Virsizdevumi 7%:</t>
  </si>
  <si>
    <t>Divvietīgu kontaktligzdu ar kārbu uzstādīšana zem apmetuma (Schneider vai ekvivalents)</t>
  </si>
  <si>
    <t>Divvietīga tele/data kontakligzdas uzstādīšana zem apmetuma (Schneider vai ekvivalents)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</si>
</sst>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-* #,##0\ &quot;Ls&quot;_-;\-* #,##0\ &quot;Ls&quot;_-;_-* &quot;-&quot;\ &quot;Ls&quot;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.00\ _L_s_-;\-* #,##0.00\ _L_s_-;_-* &quot;-&quot;??\ _L_s_-;_-@_-"/>
    <numFmt numFmtId="176" formatCode="_(* #,##0.00_);_(* \(#,##0.00\);_(* &quot;-&quot;??_);_(@_)"/>
    <numFmt numFmtId="177" formatCode="#,##0.00\ ;\-#,##0.00\ ;&quot; -&quot;#\ ;@\ "/>
    <numFmt numFmtId="178" formatCode="#,##0.00_ ;\-#,##0.00\ "/>
    <numFmt numFmtId="179" formatCode="_-* #,##0&quot;$&quot;_-;\-* #,##0&quot;$&quot;_-;_-* &quot;-&quot;&quot;$&quot;_-;_-@_-"/>
    <numFmt numFmtId="180" formatCode="_-* #,##0.00&quot;$&quot;_-;\-* #,##0.00&quot;$&quot;_-;_-* &quot;-&quot;??&quot;$&quot;_-;_-@_-"/>
    <numFmt numFmtId="181" formatCode="m\o\n\th\ d\,\ yyyy"/>
    <numFmt numFmtId="182" formatCode="#.00"/>
    <numFmt numFmtId="183" formatCode="#."/>
    <numFmt numFmtId="184" formatCode="&quot;See Note &quot;\ #"/>
    <numFmt numFmtId="185" formatCode="_(* #,##0.00_);_(* \(#,##0.00\);_(* \-??_);_(@_)"/>
    <numFmt numFmtId="186" formatCode="0.00000"/>
    <numFmt numFmtId="187" formatCode="0.000000"/>
    <numFmt numFmtId="188" formatCode="0.0000"/>
    <numFmt numFmtId="189" formatCode="0.000"/>
  </numFmts>
  <fonts count="7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Helv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Book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2"/>
      <name val="Courier"/>
      <family val="1"/>
    </font>
    <font>
      <sz val="9"/>
      <name val="TextBook"/>
      <family val="0"/>
    </font>
    <font>
      <b/>
      <i/>
      <sz val="10"/>
      <color indexed="63"/>
      <name val="Arial"/>
      <family val="2"/>
    </font>
    <font>
      <i/>
      <u val="single"/>
      <sz val="10"/>
      <color indexed="63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i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/>
    </border>
    <border>
      <left style="thin"/>
      <right style="thin"/>
      <top style="thin">
        <color indexed="8"/>
      </top>
      <bottom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3" fillId="3" borderId="0" applyNumberFormat="0" applyBorder="0" applyAlignment="0" applyProtection="0"/>
    <xf numFmtId="0" fontId="61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6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6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6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8" borderId="0" applyNumberFormat="0" applyBorder="0" applyAlignment="0" applyProtection="0"/>
    <xf numFmtId="0" fontId="13" fillId="3" borderId="0" applyNumberFormat="0" applyBorder="0" applyAlignment="0" applyProtection="0"/>
    <xf numFmtId="0" fontId="61" fillId="39" borderId="0" applyNumberFormat="0" applyBorder="0" applyAlignment="0" applyProtection="0"/>
    <xf numFmtId="0" fontId="13" fillId="22" borderId="0" applyNumberFormat="0" applyBorder="0" applyAlignment="0" applyProtection="0"/>
    <xf numFmtId="0" fontId="61" fillId="40" borderId="0" applyNumberFormat="0" applyBorder="0" applyAlignment="0" applyProtection="0"/>
    <xf numFmtId="0" fontId="13" fillId="32" borderId="0" applyNumberFormat="0" applyBorder="0" applyAlignment="0" applyProtection="0"/>
    <xf numFmtId="0" fontId="61" fillId="41" borderId="0" applyNumberFormat="0" applyBorder="0" applyAlignment="0" applyProtection="0"/>
    <xf numFmtId="0" fontId="13" fillId="31" borderId="0" applyNumberFormat="0" applyBorder="0" applyAlignment="0" applyProtection="0"/>
    <xf numFmtId="0" fontId="61" fillId="42" borderId="0" applyNumberFormat="0" applyBorder="0" applyAlignment="0" applyProtection="0"/>
    <xf numFmtId="0" fontId="13" fillId="3" borderId="0" applyNumberFormat="0" applyBorder="0" applyAlignment="0" applyProtection="0"/>
    <xf numFmtId="0" fontId="61" fillId="43" borderId="0" applyNumberFormat="0" applyBorder="0" applyAlignment="0" applyProtection="0"/>
    <xf numFmtId="0" fontId="13" fillId="10" borderId="0" applyNumberFormat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1" fontId="7" fillId="0" borderId="0">
      <alignment horizontal="center" vertical="center"/>
      <protection/>
    </xf>
    <xf numFmtId="0" fontId="63" fillId="48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15" fillId="31" borderId="2" applyNumberFormat="0" applyAlignment="0" applyProtection="0"/>
    <xf numFmtId="0" fontId="15" fillId="31" borderId="2" applyNumberFormat="0" applyAlignment="0" applyProtection="0"/>
    <xf numFmtId="0" fontId="16" fillId="49" borderId="3" applyNumberFormat="0" applyAlignment="0" applyProtection="0"/>
    <xf numFmtId="0" fontId="16" fillId="49" borderId="3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2" fillId="0" borderId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7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37" fillId="0" borderId="0">
      <alignment/>
      <protection locked="0"/>
    </xf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9" fillId="0" borderId="0">
      <alignment/>
      <protection locked="0"/>
    </xf>
    <xf numFmtId="183" fontId="39" fillId="0" borderId="0">
      <alignment/>
      <protection locked="0"/>
    </xf>
    <xf numFmtId="0" fontId="40" fillId="50" borderId="0">
      <alignment/>
      <protection/>
    </xf>
    <xf numFmtId="0" fontId="41" fillId="1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65" fillId="51" borderId="1" applyNumberFormat="0" applyAlignment="0" applyProtection="0"/>
    <xf numFmtId="0" fontId="22" fillId="10" borderId="2" applyNumberFormat="0" applyAlignment="0" applyProtection="0"/>
    <xf numFmtId="0" fontId="22" fillId="10" borderId="2" applyNumberFormat="0" applyAlignment="0" applyProtection="0"/>
    <xf numFmtId="0" fontId="66" fillId="48" borderId="7" applyNumberFormat="0" applyAlignment="0" applyProtection="0"/>
    <xf numFmtId="0" fontId="36" fillId="0" borderId="0">
      <alignment/>
      <protection/>
    </xf>
    <xf numFmtId="0" fontId="67" fillId="0" borderId="8" applyNumberFormat="0" applyFill="0" applyAlignment="0" applyProtection="0"/>
    <xf numFmtId="0" fontId="68" fillId="52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" fillId="0" borderId="0">
      <alignment horizontal="center" vertical="center"/>
      <protection/>
    </xf>
    <xf numFmtId="0" fontId="69" fillId="5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0" fillId="18" borderId="10" applyNumberFormat="0" applyFont="0" applyAlignment="0" applyProtection="0"/>
    <xf numFmtId="0" fontId="12" fillId="18" borderId="10" applyNumberFormat="0" applyFont="0" applyAlignment="0" applyProtection="0"/>
    <xf numFmtId="0" fontId="12" fillId="18" borderId="10" applyNumberFormat="0" applyFont="0" applyAlignment="0" applyProtection="0"/>
    <xf numFmtId="0" fontId="25" fillId="31" borderId="11" applyNumberFormat="0" applyAlignment="0" applyProtection="0"/>
    <xf numFmtId="0" fontId="25" fillId="31" borderId="11" applyNumberFormat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71" fillId="0" borderId="0" applyNumberFormat="0" applyFill="0" applyBorder="0" applyAlignment="0" applyProtection="0"/>
    <xf numFmtId="0" fontId="72" fillId="54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55" borderId="13" applyNumberFormat="0" applyFont="0" applyAlignment="0" applyProtection="0"/>
    <xf numFmtId="0" fontId="44" fillId="0" borderId="0">
      <alignment/>
      <protection/>
    </xf>
    <xf numFmtId="0" fontId="73" fillId="0" borderId="14" applyNumberFormat="0" applyFill="0" applyAlignment="0" applyProtection="0"/>
    <xf numFmtId="0" fontId="23" fillId="0" borderId="9" applyNumberFormat="0" applyFill="0" applyAlignment="0" applyProtection="0"/>
    <xf numFmtId="0" fontId="74" fillId="56" borderId="0" applyNumberFormat="0" applyBorder="0" applyAlignment="0" applyProtection="0"/>
    <xf numFmtId="0" fontId="0" fillId="57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184" fontId="9" fillId="0" borderId="0">
      <alignment horizontal="left"/>
      <protection/>
    </xf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5" fillId="51" borderId="1" applyNumberFormat="0" applyAlignment="0" applyProtection="0"/>
    <xf numFmtId="0" fontId="66" fillId="48" borderId="7" applyNumberFormat="0" applyAlignment="0" applyProtection="0"/>
    <xf numFmtId="0" fontId="63" fillId="48" borderId="1" applyNumberFormat="0" applyAlignment="0" applyProtection="0"/>
    <xf numFmtId="0" fontId="2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72" fillId="54" borderId="12" applyNumberFormat="0" applyAlignment="0" applyProtection="0"/>
    <xf numFmtId="0" fontId="70" fillId="0" borderId="0" applyNumberFormat="0" applyFill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0" fillId="53" borderId="1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56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5" borderId="13" applyNumberFormat="0" applyFont="0" applyAlignment="0" applyProtection="0"/>
    <xf numFmtId="9" fontId="43" fillId="0" borderId="0" applyFill="0" applyAlignment="0" applyProtection="0"/>
    <xf numFmtId="0" fontId="73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185" fontId="43" fillId="0" borderId="0" applyFill="0" applyAlignment="0" applyProtection="0"/>
    <xf numFmtId="0" fontId="68" fillId="52" borderId="0" applyNumberFormat="0" applyBorder="0" applyAlignment="0" applyProtection="0"/>
  </cellStyleXfs>
  <cellXfs count="334">
    <xf numFmtId="0" fontId="0" fillId="0" borderId="0" xfId="0" applyAlignment="1">
      <alignment/>
    </xf>
    <xf numFmtId="4" fontId="4" fillId="0" borderId="2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58" borderId="20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58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58" borderId="20" xfId="0" applyFont="1" applyFill="1" applyBorder="1" applyAlignment="1">
      <alignment/>
    </xf>
    <xf numFmtId="2" fontId="10" fillId="0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23" xfId="235" applyNumberFormat="1" applyFont="1" applyFill="1" applyBorder="1" applyAlignment="1">
      <alignment vertical="center"/>
      <protection/>
    </xf>
    <xf numFmtId="177" fontId="0" fillId="0" borderId="24" xfId="23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17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211" applyFont="1" applyFill="1" applyAlignment="1">
      <alignment horizontal="left" vertical="center"/>
      <protection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2" fontId="0" fillId="0" borderId="28" xfId="235" applyNumberFormat="1" applyFont="1" applyFill="1" applyBorder="1" applyAlignment="1">
      <alignment horizontal="center" vertical="center"/>
      <protection/>
    </xf>
    <xf numFmtId="2" fontId="0" fillId="0" borderId="23" xfId="235" applyNumberFormat="1" applyFont="1" applyFill="1" applyBorder="1" applyAlignment="1">
      <alignment horizontal="center" vertical="center"/>
      <protection/>
    </xf>
    <xf numFmtId="2" fontId="0" fillId="0" borderId="24" xfId="235" applyNumberFormat="1" applyFont="1" applyFill="1" applyBorder="1" applyAlignment="1">
      <alignment horizontal="center" vertical="center"/>
      <protection/>
    </xf>
    <xf numFmtId="0" fontId="11" fillId="0" borderId="29" xfId="0" applyFont="1" applyFill="1" applyBorder="1" applyAlignment="1">
      <alignment/>
    </xf>
    <xf numFmtId="0" fontId="11" fillId="58" borderId="29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58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1" fillId="0" borderId="32" xfId="0" applyFont="1" applyFill="1" applyBorder="1" applyAlignment="1">
      <alignment wrapText="1"/>
    </xf>
    <xf numFmtId="0" fontId="45" fillId="0" borderId="32" xfId="0" applyFont="1" applyFill="1" applyBorder="1" applyAlignment="1">
      <alignment horizontal="center"/>
    </xf>
    <xf numFmtId="0" fontId="45" fillId="58" borderId="32" xfId="0" applyFont="1" applyFill="1" applyBorder="1" applyAlignment="1">
      <alignment horizontal="center"/>
    </xf>
    <xf numFmtId="0" fontId="46" fillId="0" borderId="32" xfId="0" applyFont="1" applyFill="1" applyBorder="1" applyAlignment="1">
      <alignment/>
    </xf>
    <xf numFmtId="0" fontId="4" fillId="0" borderId="33" xfId="235" applyFont="1" applyFill="1" applyBorder="1" applyAlignment="1">
      <alignment horizontal="center" vertical="center" wrapText="1"/>
      <protection/>
    </xf>
    <xf numFmtId="0" fontId="4" fillId="0" borderId="34" xfId="235" applyFont="1" applyFill="1" applyBorder="1" applyAlignment="1">
      <alignment horizontal="center" vertical="center" wrapText="1"/>
      <protection/>
    </xf>
    <xf numFmtId="0" fontId="4" fillId="0" borderId="35" xfId="235" applyFont="1" applyFill="1" applyBorder="1" applyAlignment="1">
      <alignment horizontal="center" vertical="center" wrapText="1"/>
      <protection/>
    </xf>
    <xf numFmtId="0" fontId="4" fillId="0" borderId="36" xfId="235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/>
    </xf>
    <xf numFmtId="0" fontId="10" fillId="58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0" fillId="0" borderId="43" xfId="235" applyFont="1" applyFill="1" applyBorder="1" applyAlignment="1">
      <alignment horizontal="center" vertical="center"/>
      <protection/>
    </xf>
    <xf numFmtId="0" fontId="0" fillId="58" borderId="45" xfId="235" applyFont="1" applyFill="1" applyBorder="1" applyAlignment="1">
      <alignment horizontal="center" vertical="center"/>
      <protection/>
    </xf>
    <xf numFmtId="2" fontId="0" fillId="0" borderId="43" xfId="235" applyNumberFormat="1" applyFont="1" applyFill="1" applyBorder="1" applyAlignment="1">
      <alignment horizontal="center" vertical="center"/>
      <protection/>
    </xf>
    <xf numFmtId="2" fontId="0" fillId="0" borderId="44" xfId="235" applyNumberFormat="1" applyFont="1" applyFill="1" applyBorder="1" applyAlignment="1">
      <alignment horizontal="center" vertical="center"/>
      <protection/>
    </xf>
    <xf numFmtId="2" fontId="0" fillId="0" borderId="45" xfId="235" applyNumberFormat="1" applyFont="1" applyFill="1" applyBorder="1" applyAlignment="1">
      <alignment vertical="center"/>
      <protection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/>
    </xf>
    <xf numFmtId="2" fontId="11" fillId="0" borderId="47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44" xfId="235" applyFont="1" applyFill="1" applyBorder="1" applyAlignment="1">
      <alignment horizontal="center" vertical="center"/>
      <protection/>
    </xf>
    <xf numFmtId="0" fontId="0" fillId="0" borderId="45" xfId="235" applyFont="1" applyFill="1" applyBorder="1" applyAlignment="1">
      <alignment vertical="center"/>
      <protection/>
    </xf>
    <xf numFmtId="0" fontId="11" fillId="0" borderId="4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235" applyFont="1" applyFill="1" applyBorder="1" applyAlignment="1">
      <alignment horizontal="right" vertical="center"/>
      <protection/>
    </xf>
    <xf numFmtId="0" fontId="11" fillId="0" borderId="50" xfId="0" applyFont="1" applyFill="1" applyBorder="1" applyAlignment="1">
      <alignment horizontal="right"/>
    </xf>
    <xf numFmtId="2" fontId="0" fillId="58" borderId="20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58" borderId="20" xfId="0" applyNumberFormat="1" applyFont="1" applyFill="1" applyBorder="1" applyAlignment="1">
      <alignment horizontal="center" vertical="center"/>
    </xf>
    <xf numFmtId="2" fontId="0" fillId="58" borderId="45" xfId="235" applyNumberFormat="1" applyFont="1" applyFill="1" applyBorder="1" applyAlignment="1">
      <alignment horizontal="center" vertical="center"/>
      <protection/>
    </xf>
    <xf numFmtId="2" fontId="0" fillId="0" borderId="45" xfId="235" applyNumberFormat="1" applyFont="1" applyFill="1" applyBorder="1" applyAlignment="1">
      <alignment horizontal="center" vertical="center"/>
      <protection/>
    </xf>
    <xf numFmtId="2" fontId="11" fillId="0" borderId="46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2" fontId="0" fillId="0" borderId="23" xfId="235" applyNumberFormat="1" applyFont="1" applyFill="1" applyBorder="1" applyAlignment="1">
      <alignment vertical="center"/>
      <protection/>
    </xf>
    <xf numFmtId="2" fontId="11" fillId="0" borderId="47" xfId="0" applyNumberFormat="1" applyFont="1" applyFill="1" applyBorder="1" applyAlignment="1">
      <alignment horizontal="center"/>
    </xf>
    <xf numFmtId="2" fontId="45" fillId="0" borderId="47" xfId="0" applyNumberFormat="1" applyFont="1" applyFill="1" applyBorder="1" applyAlignment="1">
      <alignment horizontal="center"/>
    </xf>
    <xf numFmtId="2" fontId="11" fillId="0" borderId="51" xfId="0" applyNumberFormat="1" applyFont="1" applyFill="1" applyBorder="1" applyAlignment="1">
      <alignment horizontal="left" vertical="center" wrapText="1"/>
    </xf>
    <xf numFmtId="2" fontId="11" fillId="0" borderId="35" xfId="0" applyNumberFormat="1" applyFont="1" applyFill="1" applyBorder="1" applyAlignment="1">
      <alignment horizontal="center" vertical="center" wrapText="1"/>
    </xf>
    <xf numFmtId="2" fontId="11" fillId="58" borderId="52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6" fillId="0" borderId="55" xfId="235" applyFont="1" applyFill="1" applyBorder="1" applyAlignment="1">
      <alignment horizontal="right" vertical="center"/>
      <protection/>
    </xf>
    <xf numFmtId="0" fontId="0" fillId="0" borderId="56" xfId="235" applyFont="1" applyFill="1" applyBorder="1" applyAlignment="1">
      <alignment horizontal="center" vertical="center"/>
      <protection/>
    </xf>
    <xf numFmtId="2" fontId="0" fillId="58" borderId="57" xfId="235" applyNumberFormat="1" applyFont="1" applyFill="1" applyBorder="1" applyAlignment="1">
      <alignment horizontal="center" vertical="center"/>
      <protection/>
    </xf>
    <xf numFmtId="2" fontId="0" fillId="0" borderId="58" xfId="235" applyNumberFormat="1" applyFont="1" applyFill="1" applyBorder="1" applyAlignment="1">
      <alignment horizontal="center" vertical="center"/>
      <protection/>
    </xf>
    <xf numFmtId="2" fontId="0" fillId="0" borderId="59" xfId="235" applyNumberFormat="1" applyFont="1" applyFill="1" applyBorder="1" applyAlignment="1">
      <alignment horizontal="center" vertical="center"/>
      <protection/>
    </xf>
    <xf numFmtId="2" fontId="0" fillId="0" borderId="60" xfId="235" applyNumberFormat="1" applyFont="1" applyFill="1" applyBorder="1" applyAlignment="1">
      <alignment horizontal="center" vertical="center"/>
      <protection/>
    </xf>
    <xf numFmtId="2" fontId="0" fillId="0" borderId="56" xfId="235" applyNumberFormat="1" applyFont="1" applyFill="1" applyBorder="1" applyAlignment="1">
      <alignment horizontal="center" vertical="center"/>
      <protection/>
    </xf>
    <xf numFmtId="2" fontId="6" fillId="0" borderId="57" xfId="235" applyNumberFormat="1" applyFont="1" applyFill="1" applyBorder="1" applyAlignment="1">
      <alignment horizontal="center" vertical="center"/>
      <protection/>
    </xf>
    <xf numFmtId="2" fontId="11" fillId="0" borderId="52" xfId="0" applyNumberFormat="1" applyFont="1" applyFill="1" applyBorder="1" applyAlignment="1">
      <alignment horizontal="center" vertical="center"/>
    </xf>
    <xf numFmtId="0" fontId="0" fillId="58" borderId="57" xfId="235" applyFont="1" applyFill="1" applyBorder="1" applyAlignment="1">
      <alignment horizontal="center" vertical="center"/>
      <protection/>
    </xf>
    <xf numFmtId="0" fontId="0" fillId="0" borderId="58" xfId="235" applyFont="1" applyFill="1" applyBorder="1" applyAlignment="1">
      <alignment horizontal="center" vertical="center"/>
      <protection/>
    </xf>
    <xf numFmtId="0" fontId="0" fillId="0" borderId="59" xfId="235" applyFont="1" applyFill="1" applyBorder="1" applyAlignment="1">
      <alignment horizontal="center" vertical="center"/>
      <protection/>
    </xf>
    <xf numFmtId="0" fontId="0" fillId="0" borderId="60" xfId="235" applyFont="1" applyFill="1" applyBorder="1" applyAlignment="1">
      <alignment horizontal="center" vertical="center"/>
      <protection/>
    </xf>
    <xf numFmtId="177" fontId="0" fillId="0" borderId="56" xfId="235" applyNumberFormat="1" applyFont="1" applyFill="1" applyBorder="1" applyAlignment="1">
      <alignment horizontal="center" vertical="center"/>
      <protection/>
    </xf>
    <xf numFmtId="177" fontId="0" fillId="0" borderId="59" xfId="235" applyNumberFormat="1" applyFont="1" applyFill="1" applyBorder="1" applyAlignment="1">
      <alignment horizontal="center" vertical="center"/>
      <protection/>
    </xf>
    <xf numFmtId="177" fontId="6" fillId="0" borderId="57" xfId="235" applyNumberFormat="1" applyFont="1" applyFill="1" applyBorder="1" applyAlignment="1">
      <alignment horizontal="center" vertical="center"/>
      <protection/>
    </xf>
    <xf numFmtId="0" fontId="0" fillId="59" borderId="61" xfId="0" applyFont="1" applyFill="1" applyBorder="1" applyAlignment="1">
      <alignment vertical="center"/>
    </xf>
    <xf numFmtId="0" fontId="6" fillId="59" borderId="62" xfId="0" applyFont="1" applyFill="1" applyBorder="1" applyAlignment="1">
      <alignment horizontal="center"/>
    </xf>
    <xf numFmtId="0" fontId="6" fillId="59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0" fillId="60" borderId="66" xfId="0" applyFont="1" applyFill="1" applyBorder="1" applyAlignment="1">
      <alignment horizontal="center" vertical="center"/>
    </xf>
    <xf numFmtId="0" fontId="6" fillId="60" borderId="67" xfId="0" applyFont="1" applyFill="1" applyBorder="1" applyAlignment="1">
      <alignment horizontal="right" vertical="center" wrapText="1"/>
    </xf>
    <xf numFmtId="4" fontId="6" fillId="60" borderId="67" xfId="0" applyNumberFormat="1" applyFont="1" applyFill="1" applyBorder="1" applyAlignment="1">
      <alignment horizontal="center" vertical="center"/>
    </xf>
    <xf numFmtId="0" fontId="0" fillId="61" borderId="6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0" fontId="0" fillId="61" borderId="6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61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0" fontId="0" fillId="62" borderId="66" xfId="0" applyFont="1" applyFill="1" applyBorder="1" applyAlignment="1">
      <alignment horizontal="center" vertical="center"/>
    </xf>
    <xf numFmtId="4" fontId="6" fillId="62" borderId="67" xfId="0" applyNumberFormat="1" applyFont="1" applyFill="1" applyBorder="1" applyAlignment="1">
      <alignment horizontal="center" vertical="center"/>
    </xf>
    <xf numFmtId="4" fontId="6" fillId="62" borderId="68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4" fontId="0" fillId="61" borderId="62" xfId="0" applyNumberFormat="1" applyFont="1" applyFill="1" applyBorder="1" applyAlignment="1">
      <alignment horizontal="center" vertical="center"/>
    </xf>
    <xf numFmtId="4" fontId="0" fillId="61" borderId="64" xfId="0" applyNumberFormat="1" applyFont="1" applyFill="1" applyBorder="1" applyAlignment="1">
      <alignment horizontal="center" vertical="center"/>
    </xf>
    <xf numFmtId="4" fontId="0" fillId="61" borderId="61" xfId="0" applyNumberFormat="1" applyFont="1" applyFill="1" applyBorder="1" applyAlignment="1">
      <alignment horizontal="center" vertical="center"/>
    </xf>
    <xf numFmtId="0" fontId="6" fillId="62" borderId="67" xfId="0" applyFont="1" applyFill="1" applyBorder="1" applyAlignment="1">
      <alignment horizontal="right" vertical="center"/>
    </xf>
    <xf numFmtId="0" fontId="47" fillId="17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6" fillId="59" borderId="0" xfId="0" applyFont="1" applyFill="1" applyBorder="1" applyAlignment="1">
      <alignment vertical="center"/>
    </xf>
    <xf numFmtId="0" fontId="6" fillId="59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 vertical="center"/>
    </xf>
    <xf numFmtId="2" fontId="0" fillId="0" borderId="71" xfId="0" applyNumberFormat="1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4" fontId="6" fillId="0" borderId="7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7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" fontId="6" fillId="0" borderId="7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31" fillId="0" borderId="0" xfId="211" applyFont="1" applyFill="1" applyBorder="1" applyAlignment="1">
      <alignment vertical="center"/>
      <protection/>
    </xf>
    <xf numFmtId="0" fontId="52" fillId="0" borderId="0" xfId="211" applyFont="1" applyFill="1" applyBorder="1" applyAlignment="1">
      <alignment horizontal="right" vertical="center"/>
      <protection/>
    </xf>
    <xf numFmtId="0" fontId="52" fillId="0" borderId="0" xfId="211" applyFont="1" applyFill="1" applyBorder="1" applyAlignment="1">
      <alignment horizontal="center" vertical="center"/>
      <protection/>
    </xf>
    <xf numFmtId="0" fontId="0" fillId="0" borderId="0" xfId="211" applyFont="1" applyFill="1" applyBorder="1" applyAlignment="1">
      <alignment vertical="center"/>
      <protection/>
    </xf>
    <xf numFmtId="0" fontId="0" fillId="0" borderId="0" xfId="211" applyFont="1" applyFill="1" applyBorder="1" applyAlignment="1">
      <alignment/>
      <protection/>
    </xf>
    <xf numFmtId="0" fontId="0" fillId="0" borderId="0" xfId="211" applyFont="1" applyFill="1" applyBorder="1" applyAlignment="1" applyProtection="1">
      <alignment horizontal="center" vertical="center"/>
      <protection/>
    </xf>
    <xf numFmtId="0" fontId="0" fillId="0" borderId="31" xfId="211" applyFont="1" applyFill="1" applyBorder="1" applyAlignment="1">
      <alignment vertical="center"/>
      <protection/>
    </xf>
    <xf numFmtId="0" fontId="0" fillId="0" borderId="66" xfId="211" applyFont="1" applyFill="1" applyBorder="1" applyAlignment="1">
      <alignment vertical="center"/>
      <protection/>
    </xf>
    <xf numFmtId="0" fontId="0" fillId="0" borderId="67" xfId="211" applyFont="1" applyFill="1" applyBorder="1" applyAlignment="1">
      <alignment horizontal="center" vertical="center"/>
      <protection/>
    </xf>
    <xf numFmtId="4" fontId="0" fillId="0" borderId="72" xfId="211" applyNumberFormat="1" applyFont="1" applyFill="1" applyBorder="1" applyAlignment="1">
      <alignment horizontal="center" vertical="center"/>
      <protection/>
    </xf>
    <xf numFmtId="0" fontId="0" fillId="0" borderId="0" xfId="211" applyFont="1" applyFill="1" applyBorder="1" applyAlignment="1">
      <alignment horizontal="center" vertical="center"/>
      <protection/>
    </xf>
    <xf numFmtId="0" fontId="0" fillId="0" borderId="0" xfId="211" applyFont="1" applyFill="1" applyBorder="1" applyAlignment="1">
      <alignment vertical="center" wrapText="1"/>
      <protection/>
    </xf>
    <xf numFmtId="0" fontId="0" fillId="0" borderId="0" xfId="211" applyFont="1" applyFill="1">
      <alignment/>
      <protection/>
    </xf>
    <xf numFmtId="0" fontId="0" fillId="0" borderId="0" xfId="211" applyFont="1" applyFill="1" applyAlignment="1">
      <alignment horizontal="center" vertical="center"/>
      <protection/>
    </xf>
    <xf numFmtId="0" fontId="31" fillId="0" borderId="0" xfId="211" applyFont="1" applyBorder="1" applyAlignment="1">
      <alignment vertical="center"/>
      <protection/>
    </xf>
    <xf numFmtId="0" fontId="31" fillId="0" borderId="0" xfId="211" applyFont="1" applyBorder="1" applyAlignment="1">
      <alignment horizontal="center" vertical="center"/>
      <protection/>
    </xf>
    <xf numFmtId="0" fontId="31" fillId="0" borderId="0" xfId="211" applyFont="1" applyBorder="1" applyAlignment="1">
      <alignment vertical="center" wrapText="1"/>
      <protection/>
    </xf>
    <xf numFmtId="0" fontId="6" fillId="0" borderId="0" xfId="211" applyFont="1" applyFill="1" applyBorder="1" applyAlignment="1">
      <alignment vertical="center"/>
      <protection/>
    </xf>
    <xf numFmtId="0" fontId="6" fillId="0" borderId="0" xfId="211" applyFont="1" applyFill="1" applyBorder="1" applyAlignment="1">
      <alignment/>
      <protection/>
    </xf>
    <xf numFmtId="0" fontId="6" fillId="0" borderId="0" xfId="211" applyFont="1" applyFill="1" applyBorder="1" applyAlignment="1" applyProtection="1">
      <alignment horizontal="center" vertical="center"/>
      <protection/>
    </xf>
    <xf numFmtId="0" fontId="6" fillId="0" borderId="0" xfId="211" applyFont="1" applyFill="1" applyBorder="1" applyAlignment="1" applyProtection="1">
      <alignment horizontal="left" vertical="center"/>
      <protection/>
    </xf>
    <xf numFmtId="0" fontId="0" fillId="0" borderId="73" xfId="211" applyFont="1" applyFill="1" applyBorder="1" applyAlignment="1">
      <alignment horizontal="center" vertical="center" wrapText="1"/>
      <protection/>
    </xf>
    <xf numFmtId="0" fontId="0" fillId="0" borderId="62" xfId="211" applyFont="1" applyFill="1" applyBorder="1" applyAlignment="1">
      <alignment horizontal="center" vertical="center" wrapText="1"/>
      <protection/>
    </xf>
    <xf numFmtId="0" fontId="0" fillId="0" borderId="74" xfId="211" applyFont="1" applyFill="1" applyBorder="1" applyAlignment="1">
      <alignment horizontal="center" vertical="center" wrapText="1"/>
      <protection/>
    </xf>
    <xf numFmtId="0" fontId="0" fillId="0" borderId="75" xfId="211" applyFont="1" applyFill="1" applyBorder="1" applyAlignment="1">
      <alignment horizontal="center" vertical="center"/>
      <protection/>
    </xf>
    <xf numFmtId="49" fontId="0" fillId="0" borderId="26" xfId="211" applyNumberFormat="1" applyFont="1" applyFill="1" applyBorder="1" applyAlignment="1">
      <alignment horizontal="center" vertical="center"/>
      <protection/>
    </xf>
    <xf numFmtId="4" fontId="0" fillId="0" borderId="76" xfId="211" applyNumberFormat="1" applyFont="1" applyFill="1" applyBorder="1" applyAlignment="1">
      <alignment horizontal="center" vertical="center"/>
      <protection/>
    </xf>
    <xf numFmtId="0" fontId="0" fillId="0" borderId="77" xfId="211" applyFont="1" applyFill="1" applyBorder="1" applyAlignment="1">
      <alignment horizontal="center" vertical="center"/>
      <protection/>
    </xf>
    <xf numFmtId="49" fontId="0" fillId="0" borderId="36" xfId="211" applyNumberFormat="1" applyFont="1" applyFill="1" applyBorder="1" applyAlignment="1">
      <alignment horizontal="center" vertical="center"/>
      <protection/>
    </xf>
    <xf numFmtId="4" fontId="0" fillId="0" borderId="78" xfId="211" applyNumberFormat="1" applyFont="1" applyFill="1" applyBorder="1" applyAlignment="1">
      <alignment horizontal="center" vertical="center"/>
      <protection/>
    </xf>
    <xf numFmtId="0" fontId="0" fillId="0" borderId="32" xfId="211" applyFont="1" applyFill="1" applyBorder="1" applyAlignment="1">
      <alignment horizontal="center"/>
      <protection/>
    </xf>
    <xf numFmtId="2" fontId="54" fillId="0" borderId="32" xfId="0" applyNumberFormat="1" applyFont="1" applyFill="1" applyBorder="1" applyAlignment="1">
      <alignment horizontal="center"/>
    </xf>
    <xf numFmtId="2" fontId="11" fillId="0" borderId="79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0" fillId="0" borderId="80" xfId="211" applyFont="1" applyFill="1" applyBorder="1" applyAlignment="1">
      <alignment horizontal="left" vertical="center" wrapText="1"/>
      <protection/>
    </xf>
    <xf numFmtId="0" fontId="78" fillId="0" borderId="26" xfId="211" applyFont="1" applyFill="1" applyBorder="1" applyAlignment="1">
      <alignment horizontal="left" vertical="center" wrapText="1"/>
      <protection/>
    </xf>
    <xf numFmtId="0" fontId="0" fillId="0" borderId="67" xfId="211" applyFont="1" applyFill="1" applyBorder="1" applyAlignment="1">
      <alignment horizontal="right" vertical="center" wrapText="1"/>
      <protection/>
    </xf>
    <xf numFmtId="4" fontId="0" fillId="0" borderId="81" xfId="211" applyNumberFormat="1" applyFont="1" applyFill="1" applyBorder="1" applyAlignment="1">
      <alignment horizontal="center" vertical="center"/>
      <protection/>
    </xf>
    <xf numFmtId="0" fontId="0" fillId="0" borderId="62" xfId="211" applyFont="1" applyFill="1" applyBorder="1" applyAlignment="1">
      <alignment horizontal="right" vertical="center" wrapText="1"/>
      <protection/>
    </xf>
    <xf numFmtId="0" fontId="0" fillId="0" borderId="67" xfId="21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2" fontId="10" fillId="0" borderId="82" xfId="0" applyNumberFormat="1" applyFont="1" applyFill="1" applyBorder="1" applyAlignment="1">
      <alignment horizontal="center" vertical="center" wrapText="1"/>
    </xf>
    <xf numFmtId="2" fontId="11" fillId="0" borderId="82" xfId="211" applyNumberFormat="1" applyFont="1" applyFill="1" applyBorder="1" applyAlignment="1">
      <alignment horizontal="left" vertical="center" wrapText="1"/>
      <protection/>
    </xf>
    <xf numFmtId="2" fontId="11" fillId="58" borderId="20" xfId="211" applyNumberFormat="1" applyFont="1" applyFill="1" applyBorder="1" applyAlignment="1">
      <alignment horizontal="center" vertical="center"/>
      <protection/>
    </xf>
    <xf numFmtId="2" fontId="11" fillId="0" borderId="21" xfId="211" applyNumberFormat="1" applyFont="1" applyFill="1" applyBorder="1" applyAlignment="1">
      <alignment horizontal="center" vertical="center" wrapText="1"/>
      <protection/>
    </xf>
    <xf numFmtId="2" fontId="11" fillId="0" borderId="26" xfId="211" applyNumberFormat="1" applyFont="1" applyFill="1" applyBorder="1" applyAlignment="1">
      <alignment horizontal="center" vertical="center"/>
      <protection/>
    </xf>
    <xf numFmtId="2" fontId="54" fillId="0" borderId="46" xfId="0" applyNumberFormat="1" applyFont="1" applyFill="1" applyBorder="1" applyAlignment="1">
      <alignment horizontal="center"/>
    </xf>
    <xf numFmtId="2" fontId="54" fillId="0" borderId="34" xfId="0" applyNumberFormat="1" applyFont="1" applyFill="1" applyBorder="1" applyAlignment="1">
      <alignment horizontal="center"/>
    </xf>
    <xf numFmtId="2" fontId="45" fillId="0" borderId="83" xfId="0" applyNumberFormat="1" applyFont="1" applyFill="1" applyBorder="1" applyAlignment="1">
      <alignment horizontal="center"/>
    </xf>
    <xf numFmtId="177" fontId="0" fillId="0" borderId="28" xfId="235" applyNumberFormat="1" applyFont="1" applyFill="1" applyBorder="1" applyAlignment="1">
      <alignment horizontal="center" vertical="center"/>
      <protection/>
    </xf>
    <xf numFmtId="178" fontId="45" fillId="0" borderId="83" xfId="0" applyNumberFormat="1" applyFont="1" applyFill="1" applyBorder="1" applyAlignment="1">
      <alignment horizontal="center"/>
    </xf>
    <xf numFmtId="178" fontId="54" fillId="0" borderId="46" xfId="0" applyNumberFormat="1" applyFont="1" applyFill="1" applyBorder="1" applyAlignment="1">
      <alignment horizontal="center"/>
    </xf>
    <xf numFmtId="178" fontId="54" fillId="0" borderId="34" xfId="0" applyNumberFormat="1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 horizontal="center"/>
    </xf>
    <xf numFmtId="2" fontId="45" fillId="0" borderId="83" xfId="0" applyNumberFormat="1" applyFont="1" applyFill="1" applyBorder="1" applyAlignment="1">
      <alignment horizontal="center" vertical="center"/>
    </xf>
    <xf numFmtId="2" fontId="54" fillId="0" borderId="46" xfId="0" applyNumberFormat="1" applyFont="1" applyFill="1" applyBorder="1" applyAlignment="1">
      <alignment horizontal="center" vertical="center"/>
    </xf>
    <xf numFmtId="2" fontId="54" fillId="0" borderId="3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" fontId="0" fillId="0" borderId="0" xfId="211" applyNumberFormat="1" applyFont="1" applyBorder="1" applyAlignment="1">
      <alignment horizontal="center" vertical="center"/>
      <protection/>
    </xf>
    <xf numFmtId="2" fontId="0" fillId="0" borderId="0" xfId="211" applyNumberFormat="1" applyFont="1" applyBorder="1" applyAlignment="1">
      <alignment horizontal="center" vertical="center"/>
      <protection/>
    </xf>
    <xf numFmtId="0" fontId="52" fillId="0" borderId="0" xfId="211" applyFont="1" applyBorder="1" applyAlignment="1">
      <alignment horizontal="right" vertical="center"/>
      <protection/>
    </xf>
    <xf numFmtId="0" fontId="0" fillId="0" borderId="0" xfId="211" applyFont="1" applyBorder="1" applyAlignment="1">
      <alignment vertical="center"/>
      <protection/>
    </xf>
    <xf numFmtId="0" fontId="0" fillId="0" borderId="0" xfId="211" applyFont="1" applyBorder="1" applyAlignment="1">
      <alignment horizontal="center" vertical="center"/>
      <protection/>
    </xf>
    <xf numFmtId="0" fontId="0" fillId="0" borderId="0" xfId="211" applyFont="1" applyBorder="1" applyAlignment="1">
      <alignment vertical="center" wrapText="1"/>
      <protection/>
    </xf>
    <xf numFmtId="0" fontId="0" fillId="0" borderId="0" xfId="0" applyFont="1" applyFill="1" applyAlignment="1">
      <alignment wrapText="1"/>
    </xf>
    <xf numFmtId="4" fontId="50" fillId="0" borderId="0" xfId="0" applyNumberFormat="1" applyFont="1" applyFill="1" applyBorder="1" applyAlignment="1">
      <alignment horizontal="center" vertical="center"/>
    </xf>
    <xf numFmtId="2" fontId="11" fillId="58" borderId="22" xfId="0" applyNumberFormat="1" applyFont="1" applyFill="1" applyBorder="1" applyAlignment="1">
      <alignment horizontal="left" vertical="center" wrapText="1"/>
    </xf>
    <xf numFmtId="2" fontId="11" fillId="58" borderId="21" xfId="0" applyNumberFormat="1" applyFont="1" applyFill="1" applyBorder="1" applyAlignment="1">
      <alignment horizontal="center" vertical="center" wrapText="1"/>
    </xf>
    <xf numFmtId="2" fontId="11" fillId="58" borderId="25" xfId="0" applyNumberFormat="1" applyFont="1" applyFill="1" applyBorder="1" applyAlignment="1">
      <alignment horizontal="center" vertical="center"/>
    </xf>
    <xf numFmtId="2" fontId="11" fillId="58" borderId="26" xfId="0" applyNumberFormat="1" applyFont="1" applyFill="1" applyBorder="1" applyAlignment="1">
      <alignment horizontal="center" vertical="center"/>
    </xf>
    <xf numFmtId="2" fontId="11" fillId="58" borderId="27" xfId="0" applyNumberFormat="1" applyFont="1" applyFill="1" applyBorder="1" applyAlignment="1">
      <alignment horizontal="center" vertical="center"/>
    </xf>
    <xf numFmtId="2" fontId="11" fillId="58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211" applyFont="1" applyFill="1" applyBorder="1" applyAlignment="1">
      <alignment horizontal="right"/>
      <protection/>
    </xf>
    <xf numFmtId="0" fontId="0" fillId="0" borderId="32" xfId="211" applyFont="1" applyFill="1" applyBorder="1" applyAlignment="1">
      <alignment horizontal="right" vertical="center" wrapText="1"/>
      <protection/>
    </xf>
    <xf numFmtId="0" fontId="0" fillId="0" borderId="84" xfId="211" applyFont="1" applyFill="1" applyBorder="1" applyAlignment="1">
      <alignment horizontal="center" vertical="center" textRotation="90" wrapText="1"/>
      <protection/>
    </xf>
    <xf numFmtId="0" fontId="0" fillId="0" borderId="85" xfId="211" applyFont="1" applyFill="1" applyBorder="1" applyAlignment="1">
      <alignment horizontal="center" vertical="center" textRotation="90" wrapText="1"/>
      <protection/>
    </xf>
    <xf numFmtId="0" fontId="0" fillId="0" borderId="86" xfId="211" applyFont="1" applyFill="1" applyBorder="1" applyAlignment="1">
      <alignment horizontal="center" vertical="center" textRotation="90" wrapText="1"/>
      <protection/>
    </xf>
    <xf numFmtId="0" fontId="0" fillId="0" borderId="87" xfId="211" applyFont="1" applyFill="1" applyBorder="1" applyAlignment="1">
      <alignment horizontal="center" vertical="center" textRotation="90" wrapText="1"/>
      <protection/>
    </xf>
    <xf numFmtId="0" fontId="0" fillId="0" borderId="88" xfId="211" applyFont="1" applyFill="1" applyBorder="1" applyAlignment="1">
      <alignment horizontal="center" vertical="center" wrapText="1"/>
      <protection/>
    </xf>
    <xf numFmtId="0" fontId="0" fillId="0" borderId="89" xfId="211" applyFont="1" applyFill="1" applyBorder="1" applyAlignment="1">
      <alignment horizontal="center" vertical="center" wrapText="1"/>
      <protection/>
    </xf>
    <xf numFmtId="0" fontId="0" fillId="0" borderId="90" xfId="211" applyFont="1" applyFill="1" applyBorder="1" applyAlignment="1">
      <alignment horizontal="center" vertical="center" wrapText="1"/>
      <protection/>
    </xf>
    <xf numFmtId="0" fontId="0" fillId="0" borderId="91" xfId="21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2" fillId="0" borderId="0" xfId="211" applyFont="1" applyFill="1" applyBorder="1" applyAlignment="1">
      <alignment vertical="center"/>
      <protection/>
    </xf>
    <xf numFmtId="0" fontId="53" fillId="0" borderId="0" xfId="21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59" borderId="65" xfId="0" applyFont="1" applyFill="1" applyBorder="1" applyAlignment="1">
      <alignment horizontal="center" vertical="center"/>
    </xf>
    <xf numFmtId="0" fontId="6" fillId="59" borderId="75" xfId="0" applyFont="1" applyFill="1" applyBorder="1" applyAlignment="1">
      <alignment horizontal="center" vertical="center"/>
    </xf>
    <xf numFmtId="0" fontId="6" fillId="59" borderId="8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59" borderId="61" xfId="0" applyFont="1" applyFill="1" applyBorder="1" applyAlignment="1">
      <alignment horizontal="center" vertical="center" wrapText="1"/>
    </xf>
    <xf numFmtId="0" fontId="6" fillId="59" borderId="63" xfId="0" applyFont="1" applyFill="1" applyBorder="1" applyAlignment="1">
      <alignment horizontal="center" vertical="center" wrapText="1"/>
    </xf>
    <xf numFmtId="0" fontId="6" fillId="59" borderId="89" xfId="0" applyFont="1" applyFill="1" applyBorder="1" applyAlignment="1">
      <alignment horizontal="center" vertical="center" wrapText="1"/>
    </xf>
    <xf numFmtId="0" fontId="6" fillId="59" borderId="61" xfId="0" applyFont="1" applyFill="1" applyBorder="1" applyAlignment="1">
      <alignment horizontal="center" vertical="center" wrapText="1" readingOrder="1"/>
    </xf>
    <xf numFmtId="0" fontId="6" fillId="59" borderId="63" xfId="0" applyFont="1" applyFill="1" applyBorder="1" applyAlignment="1">
      <alignment horizontal="center" vertical="center" wrapText="1" readingOrder="1"/>
    </xf>
    <xf numFmtId="0" fontId="6" fillId="59" borderId="89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8" fillId="59" borderId="0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right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4" fillId="0" borderId="99" xfId="235" applyFont="1" applyFill="1" applyBorder="1" applyAlignment="1">
      <alignment horizontal="center" vertical="center"/>
      <protection/>
    </xf>
    <xf numFmtId="0" fontId="4" fillId="0" borderId="100" xfId="235" applyFont="1" applyFill="1" applyBorder="1" applyAlignment="1">
      <alignment horizontal="center" vertical="center"/>
      <protection/>
    </xf>
    <xf numFmtId="0" fontId="4" fillId="0" borderId="101" xfId="235" applyFont="1" applyFill="1" applyBorder="1" applyAlignment="1">
      <alignment horizontal="center" vertical="center"/>
      <protection/>
    </xf>
    <xf numFmtId="0" fontId="4" fillId="0" borderId="45" xfId="235" applyFont="1" applyFill="1" applyBorder="1" applyAlignment="1">
      <alignment horizontal="center" vertical="center" wrapText="1"/>
      <protection/>
    </xf>
    <xf numFmtId="0" fontId="4" fillId="0" borderId="52" xfId="23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4" fillId="0" borderId="102" xfId="235" applyFont="1" applyFill="1" applyBorder="1" applyAlignment="1">
      <alignment horizontal="center" vertical="center"/>
      <protection/>
    </xf>
    <xf numFmtId="0" fontId="4" fillId="0" borderId="43" xfId="235" applyFont="1" applyFill="1" applyBorder="1" applyAlignment="1">
      <alignment horizontal="center" vertical="center" wrapText="1"/>
      <protection/>
    </xf>
    <xf numFmtId="0" fontId="4" fillId="0" borderId="46" xfId="235" applyFont="1" applyFill="1" applyBorder="1" applyAlignment="1">
      <alignment horizontal="center" vertical="center" wrapText="1"/>
      <protection/>
    </xf>
    <xf numFmtId="0" fontId="4" fillId="58" borderId="45" xfId="235" applyFont="1" applyFill="1" applyBorder="1" applyAlignment="1">
      <alignment horizontal="center" vertical="center" wrapText="1"/>
      <protection/>
    </xf>
    <xf numFmtId="0" fontId="4" fillId="58" borderId="47" xfId="235" applyFont="1" applyFill="1" applyBorder="1" applyAlignment="1">
      <alignment horizontal="center" vertical="center" wrapText="1"/>
      <protection/>
    </xf>
    <xf numFmtId="0" fontId="4" fillId="0" borderId="47" xfId="235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right"/>
    </xf>
  </cellXfs>
  <cellStyles count="291">
    <cellStyle name="Normal" xfId="0"/>
    <cellStyle name="1. izcēlums" xfId="15"/>
    <cellStyle name="1. izcēlums" xfId="16"/>
    <cellStyle name="2. izcēlums" xfId="17"/>
    <cellStyle name="20% - Accent1" xfId="18"/>
    <cellStyle name="20% - Accent1 2" xfId="19"/>
    <cellStyle name="20% - Accent1 3" xfId="20"/>
    <cellStyle name="20% - Accent1_Apkure 3.1 (2)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— акцент1" xfId="37"/>
    <cellStyle name="20% — акцент2" xfId="38"/>
    <cellStyle name="20% — акцент3" xfId="39"/>
    <cellStyle name="20% — акцент4" xfId="40"/>
    <cellStyle name="20% — акцент5" xfId="41"/>
    <cellStyle name="20% — акцент6" xfId="42"/>
    <cellStyle name="20% no 1. izcēluma" xfId="43"/>
    <cellStyle name="20% no 1. izcēluma" xfId="44"/>
    <cellStyle name="20% no 1. izcēluma 2" xfId="45"/>
    <cellStyle name="20% no 2. izcēluma" xfId="46"/>
    <cellStyle name="20% no 2. izcēluma" xfId="47"/>
    <cellStyle name="20% no 2. izcēluma 2" xfId="48"/>
    <cellStyle name="20% no 3. izcēluma" xfId="49"/>
    <cellStyle name="20% no 3. izcēluma" xfId="50"/>
    <cellStyle name="20% no 3. izcēluma 2" xfId="51"/>
    <cellStyle name="20% no 4. izcēluma" xfId="52"/>
    <cellStyle name="20% no 4. izcēluma" xfId="53"/>
    <cellStyle name="20% no 4. izcēluma 2" xfId="54"/>
    <cellStyle name="20% no 5. izcēluma" xfId="55"/>
    <cellStyle name="20% no 5. izcēluma" xfId="56"/>
    <cellStyle name="20% no 5. izcēluma 2" xfId="57"/>
    <cellStyle name="20% no 6. izcēluma" xfId="58"/>
    <cellStyle name="20% no 6. izcēluma" xfId="59"/>
    <cellStyle name="20% no 6. izcēluma 2" xfId="60"/>
    <cellStyle name="3. izcēlums " xfId="61"/>
    <cellStyle name="4. izcēlums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— акцент1" xfId="81"/>
    <cellStyle name="40% — акцент2" xfId="82"/>
    <cellStyle name="40% — акцент3" xfId="83"/>
    <cellStyle name="40% — акцент4" xfId="84"/>
    <cellStyle name="40% — акцент5" xfId="85"/>
    <cellStyle name="40% — акцент6" xfId="86"/>
    <cellStyle name="40% no 1. izcēluma" xfId="87"/>
    <cellStyle name="40% no 1. izcēluma" xfId="88"/>
    <cellStyle name="40% no 1. izcēluma 2" xfId="89"/>
    <cellStyle name="40% no 2. izcēluma" xfId="90"/>
    <cellStyle name="40% no 2. izcēluma" xfId="91"/>
    <cellStyle name="40% no 2. izcēluma 2" xfId="92"/>
    <cellStyle name="40% no 3. izcēluma" xfId="93"/>
    <cellStyle name="40% no 3. izcēluma" xfId="94"/>
    <cellStyle name="40% no 3. izcēluma 2" xfId="95"/>
    <cellStyle name="40% no 4. izcēluma" xfId="96"/>
    <cellStyle name="40% no 4. izcēluma" xfId="97"/>
    <cellStyle name="40% no 4. izcēluma 2" xfId="98"/>
    <cellStyle name="40% no 5. izcēluma" xfId="99"/>
    <cellStyle name="40% no 5. izcēluma" xfId="100"/>
    <cellStyle name="40% no 5. izcēluma 2" xfId="101"/>
    <cellStyle name="40% no 6. izcēluma" xfId="102"/>
    <cellStyle name="40% no 6. izcēluma" xfId="103"/>
    <cellStyle name="40% no 6. izcēluma 2" xfId="104"/>
    <cellStyle name="5. izcēlums" xfId="105"/>
    <cellStyle name="6. izcēlums" xfId="106"/>
    <cellStyle name="60% - Accent1" xfId="107"/>
    <cellStyle name="60% - Accent1 2" xfId="108"/>
    <cellStyle name="60% - Accent2" xfId="109"/>
    <cellStyle name="60% - Accent2 2" xfId="110"/>
    <cellStyle name="60% - Accent3" xfId="111"/>
    <cellStyle name="60% - Accent3 2" xfId="112"/>
    <cellStyle name="60% - Accent4" xfId="113"/>
    <cellStyle name="60% - Accent4 2" xfId="114"/>
    <cellStyle name="60% - Accent5" xfId="115"/>
    <cellStyle name="60% - Accent5 2" xfId="116"/>
    <cellStyle name="60% - Accent6" xfId="117"/>
    <cellStyle name="60% - Accent6 2" xfId="118"/>
    <cellStyle name="60% — акцент1" xfId="119"/>
    <cellStyle name="60% — акцент2" xfId="120"/>
    <cellStyle name="60% — акцент3" xfId="121"/>
    <cellStyle name="60% — акцент4" xfId="122"/>
    <cellStyle name="60% — акцент5" xfId="123"/>
    <cellStyle name="60% — акцент6" xfId="124"/>
    <cellStyle name="60% no 1. izcēluma" xfId="125"/>
    <cellStyle name="60% no 1. izcēluma" xfId="126"/>
    <cellStyle name="60% no 2. izcēluma" xfId="127"/>
    <cellStyle name="60% no 2. izcēluma" xfId="128"/>
    <cellStyle name="60% no 3. izcēluma" xfId="129"/>
    <cellStyle name="60% no 3. izcēluma" xfId="130"/>
    <cellStyle name="60% no 4. izcēluma" xfId="131"/>
    <cellStyle name="60% no 4. izcēluma" xfId="132"/>
    <cellStyle name="60% no 5. izcēluma" xfId="133"/>
    <cellStyle name="60% no 5. izcēluma" xfId="134"/>
    <cellStyle name="60% no 6. izcēluma" xfId="135"/>
    <cellStyle name="60% no 6. izcēluma" xfId="136"/>
    <cellStyle name="Äåķåęķūé [0]_laroux" xfId="137"/>
    <cellStyle name="Äåķåęķūé_laroux" xfId="138"/>
    <cellStyle name="Accent1" xfId="139"/>
    <cellStyle name="Accent1 2" xfId="140"/>
    <cellStyle name="Accent2" xfId="141"/>
    <cellStyle name="Accent2 2" xfId="142"/>
    <cellStyle name="Accent3" xfId="143"/>
    <cellStyle name="Accent3 2" xfId="144"/>
    <cellStyle name="Accent4" xfId="145"/>
    <cellStyle name="Accent4 2" xfId="146"/>
    <cellStyle name="Accent5" xfId="147"/>
    <cellStyle name="Accent5 2" xfId="148"/>
    <cellStyle name="Accent6" xfId="149"/>
    <cellStyle name="Accent6 2" xfId="150"/>
    <cellStyle name="ag1" xfId="151"/>
    <cellStyle name="Aprēķināšana" xfId="152"/>
    <cellStyle name="Bad" xfId="153"/>
    <cellStyle name="Bad 2" xfId="154"/>
    <cellStyle name="Brīdinājuma teksts" xfId="155"/>
    <cellStyle name="Calculation" xfId="156"/>
    <cellStyle name="Calculation 2" xfId="157"/>
    <cellStyle name="Check Cell" xfId="158"/>
    <cellStyle name="Check Cell 2" xfId="159"/>
    <cellStyle name="Comma" xfId="160"/>
    <cellStyle name="Comma [0]" xfId="161"/>
    <cellStyle name="Comma 2" xfId="162"/>
    <cellStyle name="Comma 2 2" xfId="163"/>
    <cellStyle name="Comma 2 3" xfId="164"/>
    <cellStyle name="Comma 2 3 2" xfId="165"/>
    <cellStyle name="Comma 3" xfId="166"/>
    <cellStyle name="Comma 4" xfId="167"/>
    <cellStyle name="Comma 5" xfId="168"/>
    <cellStyle name="Currency" xfId="169"/>
    <cellStyle name="Currency [0]" xfId="170"/>
    <cellStyle name="Currency 2" xfId="171"/>
    <cellStyle name="Date" xfId="172"/>
    <cellStyle name="Dezimal [0]_Compiling Utility Macros" xfId="173"/>
    <cellStyle name="Dezimal_Compiling Utility Macros" xfId="174"/>
    <cellStyle name="Divider" xfId="175"/>
    <cellStyle name="Excel Built-in Normal" xfId="176"/>
    <cellStyle name="Explanatory Text" xfId="177"/>
    <cellStyle name="Explanatory Text 2" xfId="178"/>
    <cellStyle name="Fixed" xfId="179"/>
    <cellStyle name="Followed Hyperlink" xfId="180"/>
    <cellStyle name="Good" xfId="181"/>
    <cellStyle name="Good 2" xfId="182"/>
    <cellStyle name="Heading 1" xfId="183"/>
    <cellStyle name="Heading 1 2" xfId="184"/>
    <cellStyle name="Heading 2" xfId="185"/>
    <cellStyle name="Heading 2 2" xfId="186"/>
    <cellStyle name="Heading 3" xfId="187"/>
    <cellStyle name="Heading 3 2" xfId="188"/>
    <cellStyle name="Heading 4" xfId="189"/>
    <cellStyle name="Heading 4 2" xfId="190"/>
    <cellStyle name="Heading1" xfId="191"/>
    <cellStyle name="Heading2" xfId="192"/>
    <cellStyle name="Headline I" xfId="193"/>
    <cellStyle name="Headline II" xfId="194"/>
    <cellStyle name="Headline III" xfId="195"/>
    <cellStyle name="Hyperlink" xfId="196"/>
    <cellStyle name="Ievade" xfId="197"/>
    <cellStyle name="Input" xfId="198"/>
    <cellStyle name="Input 2" xfId="199"/>
    <cellStyle name="Izvade" xfId="200"/>
    <cellStyle name="Īįū÷ķūé_laroux" xfId="201"/>
    <cellStyle name="Kopsumma" xfId="202"/>
    <cellStyle name="Labs" xfId="203"/>
    <cellStyle name="Linked Cell" xfId="204"/>
    <cellStyle name="Linked Cell 2" xfId="205"/>
    <cellStyle name="Mans TR" xfId="206"/>
    <cellStyle name="Neitrāls" xfId="207"/>
    <cellStyle name="Neutral" xfId="208"/>
    <cellStyle name="Neutral 2" xfId="209"/>
    <cellStyle name="Normaali_light-98_gun" xfId="210"/>
    <cellStyle name="Normal 10" xfId="211"/>
    <cellStyle name="Normal 10 2" xfId="212"/>
    <cellStyle name="Normal 11" xfId="213"/>
    <cellStyle name="Normal 12" xfId="214"/>
    <cellStyle name="Normal 15" xfId="215"/>
    <cellStyle name="Normal 2" xfId="216"/>
    <cellStyle name="Normal 2 2" xfId="217"/>
    <cellStyle name="Normal 2 2 2" xfId="218"/>
    <cellStyle name="Normal 2 2_Kuldiga_Bernudarzs_01.01" xfId="219"/>
    <cellStyle name="Normal 2 3" xfId="220"/>
    <cellStyle name="Normal 2 4" xfId="221"/>
    <cellStyle name="Normal 2 5" xfId="222"/>
    <cellStyle name="Normal 2_Jelgavas_slimnica_Patalogija_20.05.2010._DA1" xfId="223"/>
    <cellStyle name="Normal 3" xfId="224"/>
    <cellStyle name="Normal 34" xfId="225"/>
    <cellStyle name="Normal 35" xfId="226"/>
    <cellStyle name="Normal 4" xfId="227"/>
    <cellStyle name="Normal 4 2" xfId="228"/>
    <cellStyle name="Normal 5" xfId="229"/>
    <cellStyle name="Normal 5 2" xfId="230"/>
    <cellStyle name="Normal 6" xfId="231"/>
    <cellStyle name="Normal 7" xfId="232"/>
    <cellStyle name="Normal 8" xfId="233"/>
    <cellStyle name="Normal 9" xfId="234"/>
    <cellStyle name="Normal_t_sablons5" xfId="235"/>
    <cellStyle name="Nosaukums" xfId="236"/>
    <cellStyle name="Note" xfId="237"/>
    <cellStyle name="Note 2" xfId="238"/>
    <cellStyle name="Note 3" xfId="239"/>
    <cellStyle name="Output" xfId="240"/>
    <cellStyle name="Output 2" xfId="241"/>
    <cellStyle name="Parastais 7" xfId="242"/>
    <cellStyle name="Parastais_AS+PK_3.7 " xfId="243"/>
    <cellStyle name="Paskaidrojošs teksts" xfId="244"/>
    <cellStyle name="Pārbaudes šūna" xfId="245"/>
    <cellStyle name="Percent" xfId="246"/>
    <cellStyle name="Percent 2" xfId="247"/>
    <cellStyle name="Percent 3" xfId="248"/>
    <cellStyle name="Piezīme" xfId="249"/>
    <cellStyle name="Position" xfId="250"/>
    <cellStyle name="Saistīta šūna" xfId="251"/>
    <cellStyle name="Saistītā šūna" xfId="252"/>
    <cellStyle name="Slikts" xfId="253"/>
    <cellStyle name="Standard_Anpassen der Amortisation" xfId="254"/>
    <cellStyle name="Stils 1" xfId="255"/>
    <cellStyle name="Style 1" xfId="256"/>
    <cellStyle name="Style 1 2" xfId="257"/>
    <cellStyle name="Style 2" xfId="258"/>
    <cellStyle name="Title" xfId="259"/>
    <cellStyle name="Title 2" xfId="260"/>
    <cellStyle name="Total" xfId="261"/>
    <cellStyle name="Total 2" xfId="262"/>
    <cellStyle name="Unit" xfId="263"/>
    <cellStyle name="Virsraksts 1" xfId="264"/>
    <cellStyle name="Virsraksts 2" xfId="265"/>
    <cellStyle name="Virsraksts 3" xfId="266"/>
    <cellStyle name="Virsraksts 4" xfId="267"/>
    <cellStyle name="Währung [0]_Compiling Utility Macros" xfId="268"/>
    <cellStyle name="Währung_Compiling Utility Macros" xfId="269"/>
    <cellStyle name="Warning Text" xfId="270"/>
    <cellStyle name="Warning Text 2" xfId="271"/>
    <cellStyle name="Акцент1" xfId="272"/>
    <cellStyle name="Акцент2" xfId="273"/>
    <cellStyle name="Акцент3" xfId="274"/>
    <cellStyle name="Акцент4" xfId="275"/>
    <cellStyle name="Акцент5" xfId="276"/>
    <cellStyle name="Акцент6" xfId="277"/>
    <cellStyle name="Ввод " xfId="278"/>
    <cellStyle name="Вывод" xfId="279"/>
    <cellStyle name="Вычисление" xfId="280"/>
    <cellStyle name="Гиперссылка 2" xfId="281"/>
    <cellStyle name="Заголовок 1" xfId="282"/>
    <cellStyle name="Заголовок 2" xfId="283"/>
    <cellStyle name="Заголовок 3" xfId="284"/>
    <cellStyle name="Заголовок 4" xfId="285"/>
    <cellStyle name="Итог" xfId="286"/>
    <cellStyle name="Контрольная ячейка" xfId="287"/>
    <cellStyle name="Название" xfId="288"/>
    <cellStyle name="Нейтральный" xfId="289"/>
    <cellStyle name="Нейтральный 2" xfId="290"/>
    <cellStyle name="Нейтральный 3" xfId="291"/>
    <cellStyle name="Обычный 2" xfId="292"/>
    <cellStyle name="Обычный 3" xfId="293"/>
    <cellStyle name="Обычный_33. OZOLNIEKU NOVADA DOME_OZO SKOLA_TELPU, GAITENU, KAPNU TELPU REMONTS_TAME_VADIMS_2011_02_25_melnraksts" xfId="294"/>
    <cellStyle name="Плохой" xfId="295"/>
    <cellStyle name="Пояснение" xfId="296"/>
    <cellStyle name="Примечание" xfId="297"/>
    <cellStyle name="Процентный_Tame BS AUE" xfId="298"/>
    <cellStyle name="Связанная ячейка" xfId="299"/>
    <cellStyle name="Стиль 1" xfId="300"/>
    <cellStyle name="Стиль 1 2" xfId="301"/>
    <cellStyle name="Текст предупреждения" xfId="302"/>
    <cellStyle name="Финансовый_Tame BS AUE" xfId="303"/>
    <cellStyle name="Хороший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23" sqref="G23"/>
    </sheetView>
  </sheetViews>
  <sheetFormatPr defaultColWidth="12.8515625" defaultRowHeight="12.75"/>
  <cols>
    <col min="1" max="1" width="6.140625" style="217" customWidth="1"/>
    <col min="2" max="2" width="5.140625" style="217" customWidth="1"/>
    <col min="3" max="3" width="6.00390625" style="218" customWidth="1"/>
    <col min="4" max="4" width="46.7109375" style="219" customWidth="1"/>
    <col min="5" max="5" width="18.140625" style="217" customWidth="1"/>
    <col min="6" max="16384" width="12.8515625" style="217" customWidth="1"/>
  </cols>
  <sheetData>
    <row r="1" spans="1:5" ht="13.5" customHeight="1">
      <c r="A1" s="292" t="s">
        <v>107</v>
      </c>
      <c r="B1" s="292"/>
      <c r="C1" s="293" t="s">
        <v>108</v>
      </c>
      <c r="D1" s="293"/>
      <c r="E1" s="269"/>
    </row>
    <row r="2" spans="1:5" s="203" customFormat="1" ht="12.75">
      <c r="A2" s="294" t="s">
        <v>34</v>
      </c>
      <c r="B2" s="294"/>
      <c r="C2" s="294"/>
      <c r="D2" s="294"/>
      <c r="E2" s="204"/>
    </row>
    <row r="3" spans="2:5" s="203" customFormat="1" ht="11.25">
      <c r="B3" s="295"/>
      <c r="C3" s="295"/>
      <c r="D3" s="295"/>
      <c r="E3" s="204"/>
    </row>
    <row r="4" spans="1:5" s="203" customFormat="1" ht="23.25">
      <c r="A4" s="296" t="s">
        <v>68</v>
      </c>
      <c r="B4" s="296"/>
      <c r="C4" s="296"/>
      <c r="D4" s="296"/>
      <c r="E4" s="296"/>
    </row>
    <row r="5" spans="1:5" s="203" customFormat="1" ht="11.25">
      <c r="A5" s="205"/>
      <c r="B5" s="205"/>
      <c r="C5" s="205"/>
      <c r="D5" s="205"/>
      <c r="E5" s="205"/>
    </row>
    <row r="6" spans="1:5" s="206" customFormat="1" ht="12.75">
      <c r="A6" s="220"/>
      <c r="B6" s="221"/>
      <c r="C6" s="222"/>
      <c r="D6" s="223"/>
      <c r="E6" s="220"/>
    </row>
    <row r="7" spans="2:5" s="206" customFormat="1" ht="12.75">
      <c r="B7" s="207"/>
      <c r="C7" s="208"/>
      <c r="D7" s="282"/>
      <c r="E7" s="282"/>
    </row>
    <row r="8" spans="2:5" s="206" customFormat="1" ht="13.5" thickBot="1">
      <c r="B8" s="283" t="s">
        <v>80</v>
      </c>
      <c r="C8" s="283"/>
      <c r="D8" s="283"/>
      <c r="E8" s="233" t="s">
        <v>106</v>
      </c>
    </row>
    <row r="9" spans="1:5" s="206" customFormat="1" ht="12.75" customHeight="1">
      <c r="A9" s="209"/>
      <c r="B9" s="284" t="s">
        <v>57</v>
      </c>
      <c r="C9" s="286" t="s">
        <v>67</v>
      </c>
      <c r="D9" s="288" t="s">
        <v>66</v>
      </c>
      <c r="E9" s="290" t="s">
        <v>65</v>
      </c>
    </row>
    <row r="10" spans="1:5" s="206" customFormat="1" ht="27" customHeight="1" thickBot="1">
      <c r="A10" s="209"/>
      <c r="B10" s="285"/>
      <c r="C10" s="287"/>
      <c r="D10" s="289"/>
      <c r="E10" s="291"/>
    </row>
    <row r="11" spans="1:5" s="206" customFormat="1" ht="12.75">
      <c r="A11" s="209"/>
      <c r="B11" s="224">
        <v>1</v>
      </c>
      <c r="C11" s="225">
        <v>2</v>
      </c>
      <c r="D11" s="225">
        <v>3</v>
      </c>
      <c r="E11" s="226">
        <v>4</v>
      </c>
    </row>
    <row r="12" spans="1:5" s="206" customFormat="1" ht="25.5">
      <c r="A12" s="209"/>
      <c r="B12" s="227">
        <v>2</v>
      </c>
      <c r="C12" s="228" t="s">
        <v>64</v>
      </c>
      <c r="D12" s="237" t="str">
        <f>C1</f>
        <v>Slimnīcas ēkas (liters Nr.002) kosmētiskais remonts 1.stāva telpās</v>
      </c>
      <c r="E12" s="229"/>
    </row>
    <row r="13" spans="1:5" s="206" customFormat="1" ht="11.25" customHeight="1" thickBot="1">
      <c r="A13" s="209"/>
      <c r="B13" s="230"/>
      <c r="C13" s="231"/>
      <c r="D13" s="238"/>
      <c r="E13" s="232"/>
    </row>
    <row r="14" spans="2:5" s="206" customFormat="1" ht="15.75" customHeight="1" thickBot="1">
      <c r="B14" s="210"/>
      <c r="C14" s="211"/>
      <c r="D14" s="239" t="s">
        <v>63</v>
      </c>
      <c r="E14" s="240"/>
    </row>
    <row r="15" spans="2:5" s="206" customFormat="1" ht="15.75" customHeight="1" thickBot="1">
      <c r="B15" s="210"/>
      <c r="C15" s="211"/>
      <c r="D15" s="241" t="s">
        <v>62</v>
      </c>
      <c r="E15" s="212">
        <f>ROUND(E14*21%,2)</f>
        <v>0</v>
      </c>
    </row>
    <row r="16" spans="2:5" s="206" customFormat="1" ht="22.5" customHeight="1" thickBot="1">
      <c r="B16" s="210"/>
      <c r="C16" s="211"/>
      <c r="D16" s="242" t="s">
        <v>61</v>
      </c>
      <c r="E16" s="240">
        <f>E14+E15</f>
        <v>0</v>
      </c>
    </row>
    <row r="17" spans="3:4" s="206" customFormat="1" ht="12.75">
      <c r="C17" s="213"/>
      <c r="D17" s="214"/>
    </row>
    <row r="18" spans="3:4" s="206" customFormat="1" ht="12.75">
      <c r="C18" s="213"/>
      <c r="D18" s="214"/>
    </row>
    <row r="19" spans="3:4" s="206" customFormat="1" ht="12.75">
      <c r="C19" s="213"/>
      <c r="D19" s="214"/>
    </row>
    <row r="20" spans="1:5" s="206" customFormat="1" ht="12.75">
      <c r="A20" s="215"/>
      <c r="B20" s="216"/>
      <c r="C20" s="216"/>
      <c r="D20" s="42"/>
      <c r="E20" s="216"/>
    </row>
    <row r="21" spans="1:12" ht="12.75">
      <c r="A21" s="270"/>
      <c r="B21" s="270"/>
      <c r="C21" s="271"/>
      <c r="D21" s="272"/>
      <c r="E21" s="267"/>
      <c r="F21" s="270"/>
      <c r="G21" s="270"/>
      <c r="H21" s="270"/>
      <c r="I21" s="270"/>
      <c r="J21" s="270"/>
      <c r="K21" s="270"/>
      <c r="L21" s="270"/>
    </row>
    <row r="22" spans="1:12" ht="12.75">
      <c r="A22" s="270"/>
      <c r="B22" s="270"/>
      <c r="C22" s="271"/>
      <c r="D22" s="272"/>
      <c r="E22" s="267"/>
      <c r="F22" s="270"/>
      <c r="G22" s="270"/>
      <c r="H22" s="270"/>
      <c r="I22" s="270"/>
      <c r="J22" s="270"/>
      <c r="K22" s="270"/>
      <c r="L22" s="270"/>
    </row>
    <row r="23" spans="1:12" ht="12.75">
      <c r="A23" s="270"/>
      <c r="B23" s="270"/>
      <c r="C23" s="271"/>
      <c r="D23" s="272"/>
      <c r="E23" s="267"/>
      <c r="F23" s="270"/>
      <c r="G23" s="270"/>
      <c r="H23" s="270"/>
      <c r="I23" s="270"/>
      <c r="J23" s="270"/>
      <c r="K23" s="270"/>
      <c r="L23" s="270"/>
    </row>
    <row r="24" spans="1:12" ht="12.75">
      <c r="A24" s="270"/>
      <c r="B24" s="270"/>
      <c r="C24" s="271"/>
      <c r="D24" s="272"/>
      <c r="E24" s="268"/>
      <c r="F24" s="270"/>
      <c r="G24" s="270"/>
      <c r="H24" s="270"/>
      <c r="I24" s="270"/>
      <c r="J24" s="270"/>
      <c r="K24" s="270"/>
      <c r="L24" s="270"/>
    </row>
    <row r="25" spans="1:12" ht="12.75">
      <c r="A25" s="270"/>
      <c r="B25" s="270"/>
      <c r="C25" s="271"/>
      <c r="D25" s="272"/>
      <c r="E25" s="267"/>
      <c r="F25" s="270"/>
      <c r="G25" s="270"/>
      <c r="H25" s="270"/>
      <c r="I25" s="270"/>
      <c r="J25" s="270"/>
      <c r="K25" s="270"/>
      <c r="L25" s="270"/>
    </row>
    <row r="26" spans="1:12" ht="12.75">
      <c r="A26" s="270"/>
      <c r="B26" s="270"/>
      <c r="C26" s="271"/>
      <c r="D26" s="272"/>
      <c r="E26" s="267"/>
      <c r="F26" s="270"/>
      <c r="G26" s="270"/>
      <c r="H26" s="270"/>
      <c r="I26" s="270"/>
      <c r="J26" s="270"/>
      <c r="K26" s="270"/>
      <c r="L26" s="270"/>
    </row>
    <row r="27" spans="1:12" ht="12.75">
      <c r="A27" s="270"/>
      <c r="B27" s="270"/>
      <c r="C27" s="271"/>
      <c r="D27" s="272"/>
      <c r="E27" s="270"/>
      <c r="F27" s="270"/>
      <c r="G27" s="270"/>
      <c r="H27" s="270"/>
      <c r="I27" s="270"/>
      <c r="J27" s="270"/>
      <c r="K27" s="270"/>
      <c r="L27" s="270"/>
    </row>
    <row r="28" spans="1:12" ht="12.75">
      <c r="A28" s="270"/>
      <c r="B28" s="270"/>
      <c r="C28" s="271"/>
      <c r="D28" s="272"/>
      <c r="E28" s="270"/>
      <c r="F28" s="270"/>
      <c r="G28" s="270"/>
      <c r="H28" s="270"/>
      <c r="I28" s="270"/>
      <c r="J28" s="270"/>
      <c r="K28" s="270"/>
      <c r="L28" s="270"/>
    </row>
    <row r="29" spans="1:12" ht="12.75">
      <c r="A29" s="270"/>
      <c r="B29" s="270"/>
      <c r="C29" s="271"/>
      <c r="D29" s="272"/>
      <c r="E29" s="270"/>
      <c r="F29" s="270"/>
      <c r="G29" s="270"/>
      <c r="H29" s="270"/>
      <c r="I29" s="270"/>
      <c r="J29" s="270"/>
      <c r="K29" s="270"/>
      <c r="L29" s="270"/>
    </row>
    <row r="30" spans="1:12" ht="12.75">
      <c r="A30" s="270"/>
      <c r="B30" s="270"/>
      <c r="C30" s="271"/>
      <c r="D30" s="272"/>
      <c r="E30" s="270"/>
      <c r="F30" s="270"/>
      <c r="G30" s="270"/>
      <c r="H30" s="270"/>
      <c r="I30" s="270"/>
      <c r="J30" s="270"/>
      <c r="K30" s="270"/>
      <c r="L30" s="270"/>
    </row>
    <row r="31" spans="1:12" ht="12.75">
      <c r="A31" s="270"/>
      <c r="B31" s="270"/>
      <c r="C31" s="271"/>
      <c r="D31" s="272"/>
      <c r="E31" s="270"/>
      <c r="F31" s="270"/>
      <c r="G31" s="270"/>
      <c r="H31" s="270"/>
      <c r="I31" s="270"/>
      <c r="J31" s="270"/>
      <c r="K31" s="270"/>
      <c r="L31" s="270"/>
    </row>
    <row r="32" spans="1:12" ht="12.75">
      <c r="A32" s="270"/>
      <c r="B32" s="270"/>
      <c r="C32" s="271"/>
      <c r="D32" s="272"/>
      <c r="E32" s="270"/>
      <c r="F32" s="270"/>
      <c r="G32" s="270"/>
      <c r="H32" s="270"/>
      <c r="I32" s="270"/>
      <c r="J32" s="270"/>
      <c r="K32" s="270"/>
      <c r="L32" s="270"/>
    </row>
    <row r="33" spans="1:12" ht="12.75">
      <c r="A33" s="270"/>
      <c r="B33" s="270"/>
      <c r="C33" s="271"/>
      <c r="D33" s="272"/>
      <c r="E33" s="270"/>
      <c r="F33" s="270"/>
      <c r="G33" s="270"/>
      <c r="H33" s="270"/>
      <c r="I33" s="270"/>
      <c r="J33" s="270"/>
      <c r="K33" s="270"/>
      <c r="L33" s="270"/>
    </row>
    <row r="34" spans="1:12" ht="12.75">
      <c r="A34" s="270"/>
      <c r="B34" s="270"/>
      <c r="C34" s="271"/>
      <c r="D34" s="272"/>
      <c r="E34" s="270"/>
      <c r="F34" s="270"/>
      <c r="G34" s="270"/>
      <c r="H34" s="270"/>
      <c r="I34" s="270"/>
      <c r="J34" s="270"/>
      <c r="K34" s="270"/>
      <c r="L34" s="270"/>
    </row>
    <row r="35" spans="1:12" ht="12.75">
      <c r="A35" s="270"/>
      <c r="B35" s="270"/>
      <c r="C35" s="271"/>
      <c r="D35" s="272"/>
      <c r="E35" s="270"/>
      <c r="F35" s="270"/>
      <c r="G35" s="270"/>
      <c r="H35" s="270"/>
      <c r="I35" s="270"/>
      <c r="J35" s="270"/>
      <c r="K35" s="270"/>
      <c r="L35" s="270"/>
    </row>
    <row r="36" spans="1:12" ht="12.75">
      <c r="A36" s="270"/>
      <c r="B36" s="270"/>
      <c r="C36" s="271"/>
      <c r="D36" s="272"/>
      <c r="E36" s="270"/>
      <c r="F36" s="270"/>
      <c r="G36" s="270"/>
      <c r="H36" s="270"/>
      <c r="I36" s="270"/>
      <c r="J36" s="270"/>
      <c r="K36" s="270"/>
      <c r="L36" s="270"/>
    </row>
    <row r="37" spans="1:12" ht="12.75">
      <c r="A37" s="270"/>
      <c r="B37" s="270"/>
      <c r="C37" s="271"/>
      <c r="D37" s="272"/>
      <c r="E37" s="270"/>
      <c r="F37" s="270"/>
      <c r="G37" s="270"/>
      <c r="H37" s="270"/>
      <c r="I37" s="270"/>
      <c r="J37" s="270"/>
      <c r="K37" s="270"/>
      <c r="L37" s="270"/>
    </row>
    <row r="38" spans="1:12" ht="12.75">
      <c r="A38" s="270"/>
      <c r="B38" s="270"/>
      <c r="C38" s="271"/>
      <c r="D38" s="272"/>
      <c r="E38" s="270"/>
      <c r="F38" s="270"/>
      <c r="G38" s="270"/>
      <c r="H38" s="270"/>
      <c r="I38" s="270"/>
      <c r="J38" s="270"/>
      <c r="K38" s="270"/>
      <c r="L38" s="270"/>
    </row>
    <row r="39" spans="1:12" ht="12.75">
      <c r="A39" s="270"/>
      <c r="B39" s="270"/>
      <c r="C39" s="271"/>
      <c r="D39" s="272"/>
      <c r="E39" s="270"/>
      <c r="F39" s="270"/>
      <c r="G39" s="270"/>
      <c r="H39" s="270"/>
      <c r="I39" s="270"/>
      <c r="J39" s="270"/>
      <c r="K39" s="270"/>
      <c r="L39" s="270"/>
    </row>
    <row r="40" spans="1:12" ht="12.75">
      <c r="A40" s="270"/>
      <c r="B40" s="270"/>
      <c r="C40" s="271"/>
      <c r="D40" s="272"/>
      <c r="E40" s="270"/>
      <c r="F40" s="270"/>
      <c r="G40" s="270"/>
      <c r="H40" s="270"/>
      <c r="I40" s="270"/>
      <c r="J40" s="270"/>
      <c r="K40" s="270"/>
      <c r="L40" s="270"/>
    </row>
    <row r="41" spans="1:12" ht="12.75">
      <c r="A41" s="270"/>
      <c r="B41" s="270"/>
      <c r="C41" s="271"/>
      <c r="D41" s="272"/>
      <c r="E41" s="270"/>
      <c r="F41" s="270"/>
      <c r="G41" s="270"/>
      <c r="H41" s="270"/>
      <c r="I41" s="270"/>
      <c r="J41" s="270"/>
      <c r="K41" s="270"/>
      <c r="L41" s="270"/>
    </row>
    <row r="42" spans="1:12" ht="12.75">
      <c r="A42" s="270"/>
      <c r="B42" s="270"/>
      <c r="C42" s="271"/>
      <c r="D42" s="272"/>
      <c r="E42" s="270"/>
      <c r="F42" s="270"/>
      <c r="G42" s="270"/>
      <c r="H42" s="270"/>
      <c r="I42" s="270"/>
      <c r="J42" s="270"/>
      <c r="K42" s="270"/>
      <c r="L42" s="270"/>
    </row>
    <row r="43" spans="1:12" ht="12.75">
      <c r="A43" s="270"/>
      <c r="B43" s="270"/>
      <c r="C43" s="271"/>
      <c r="D43" s="272"/>
      <c r="E43" s="270"/>
      <c r="F43" s="270"/>
      <c r="G43" s="270"/>
      <c r="H43" s="270"/>
      <c r="I43" s="270"/>
      <c r="J43" s="270"/>
      <c r="K43" s="270"/>
      <c r="L43" s="270"/>
    </row>
    <row r="44" spans="1:12" ht="12.75">
      <c r="A44" s="270"/>
      <c r="B44" s="270"/>
      <c r="C44" s="271"/>
      <c r="D44" s="272"/>
      <c r="E44" s="270"/>
      <c r="F44" s="270"/>
      <c r="G44" s="270"/>
      <c r="H44" s="270"/>
      <c r="I44" s="270"/>
      <c r="J44" s="270"/>
      <c r="K44" s="270"/>
      <c r="L44" s="270"/>
    </row>
    <row r="45" spans="1:12" ht="12.75">
      <c r="A45" s="270"/>
      <c r="B45" s="270"/>
      <c r="C45" s="271"/>
      <c r="D45" s="272"/>
      <c r="E45" s="270"/>
      <c r="F45" s="270"/>
      <c r="G45" s="270"/>
      <c r="H45" s="270"/>
      <c r="I45" s="270"/>
      <c r="J45" s="270"/>
      <c r="K45" s="270"/>
      <c r="L45" s="270"/>
    </row>
    <row r="46" spans="1:12" ht="12.75">
      <c r="A46" s="270"/>
      <c r="B46" s="270"/>
      <c r="C46" s="271"/>
      <c r="D46" s="272"/>
      <c r="E46" s="270"/>
      <c r="F46" s="270"/>
      <c r="G46" s="270"/>
      <c r="H46" s="270"/>
      <c r="I46" s="270"/>
      <c r="J46" s="270"/>
      <c r="K46" s="270"/>
      <c r="L46" s="270"/>
    </row>
    <row r="47" spans="1:12" ht="12.75">
      <c r="A47" s="270"/>
      <c r="B47" s="270"/>
      <c r="C47" s="271"/>
      <c r="D47" s="272"/>
      <c r="E47" s="270"/>
      <c r="F47" s="270"/>
      <c r="G47" s="270"/>
      <c r="H47" s="270"/>
      <c r="I47" s="270"/>
      <c r="J47" s="270"/>
      <c r="K47" s="270"/>
      <c r="L47" s="270"/>
    </row>
    <row r="48" spans="1:12" ht="12.75">
      <c r="A48" s="270"/>
      <c r="B48" s="270"/>
      <c r="C48" s="271"/>
      <c r="D48" s="272"/>
      <c r="E48" s="270"/>
      <c r="F48" s="270"/>
      <c r="G48" s="270"/>
      <c r="H48" s="270"/>
      <c r="I48" s="270"/>
      <c r="J48" s="270"/>
      <c r="K48" s="270"/>
      <c r="L48" s="270"/>
    </row>
    <row r="49" spans="1:12" ht="12.75">
      <c r="A49" s="270"/>
      <c r="B49" s="270"/>
      <c r="C49" s="271"/>
      <c r="D49" s="272"/>
      <c r="E49" s="270"/>
      <c r="F49" s="270"/>
      <c r="G49" s="270"/>
      <c r="H49" s="270"/>
      <c r="I49" s="270"/>
      <c r="J49" s="270"/>
      <c r="K49" s="270"/>
      <c r="L49" s="270"/>
    </row>
    <row r="50" spans="1:12" ht="12.75">
      <c r="A50" s="270"/>
      <c r="B50" s="270"/>
      <c r="C50" s="271"/>
      <c r="D50" s="272"/>
      <c r="E50" s="270"/>
      <c r="F50" s="270"/>
      <c r="G50" s="270"/>
      <c r="H50" s="270"/>
      <c r="I50" s="270"/>
      <c r="J50" s="270"/>
      <c r="K50" s="270"/>
      <c r="L50" s="270"/>
    </row>
  </sheetData>
  <sheetProtection/>
  <mergeCells count="11">
    <mergeCell ref="A1:B1"/>
    <mergeCell ref="C1:D1"/>
    <mergeCell ref="A2:D2"/>
    <mergeCell ref="B3:D3"/>
    <mergeCell ref="A4:E4"/>
    <mergeCell ref="D7:E7"/>
    <mergeCell ref="B8:D8"/>
    <mergeCell ref="B9:B10"/>
    <mergeCell ref="C9:C10"/>
    <mergeCell ref="D9:D10"/>
    <mergeCell ref="E9:E10"/>
  </mergeCells>
  <printOptions/>
  <pageMargins left="0.7480314960629921" right="0.15748031496062992" top="1.5748031496062993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zoomScaleSheetLayoutView="75" workbookViewId="0" topLeftCell="A1">
      <selection activeCell="I25" sqref="I25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8.7109375" style="60" customWidth="1"/>
    <col min="5" max="5" width="9.421875" style="60" customWidth="1"/>
    <col min="6" max="6" width="11.140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105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K30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39</v>
      </c>
      <c r="B9" s="2" t="s">
        <v>4</v>
      </c>
      <c r="C9" s="3">
        <v>31.85</v>
      </c>
      <c r="D9" s="43"/>
      <c r="E9" s="44"/>
      <c r="F9" s="44"/>
      <c r="G9" s="45"/>
      <c r="H9" s="46"/>
      <c r="I9" s="44"/>
      <c r="J9" s="44"/>
      <c r="K9" s="48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31</v>
      </c>
      <c r="B11" s="4" t="s">
        <v>15</v>
      </c>
      <c r="C11" s="47">
        <v>6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10" t="s">
        <v>25</v>
      </c>
      <c r="B12" s="6"/>
      <c r="C12" s="104"/>
      <c r="D12" s="43"/>
      <c r="E12" s="44"/>
      <c r="F12" s="44"/>
      <c r="G12" s="45"/>
      <c r="H12" s="46"/>
      <c r="I12" s="44"/>
      <c r="J12" s="44"/>
      <c r="K12" s="47"/>
    </row>
    <row r="13" spans="1:11" s="14" customFormat="1" ht="12.75">
      <c r="A13" s="8" t="s">
        <v>19</v>
      </c>
      <c r="B13" s="2"/>
      <c r="C13" s="3"/>
      <c r="D13" s="43"/>
      <c r="E13" s="44"/>
      <c r="F13" s="44"/>
      <c r="G13" s="45"/>
      <c r="H13" s="46"/>
      <c r="I13" s="44"/>
      <c r="J13" s="44"/>
      <c r="K13" s="47"/>
    </row>
    <row r="14" spans="1:11" s="14" customFormat="1" ht="12.75">
      <c r="A14" s="9" t="s">
        <v>17</v>
      </c>
      <c r="B14" s="4" t="s">
        <v>4</v>
      </c>
      <c r="C14" s="5">
        <f>C9*1.15</f>
        <v>36.6275</v>
      </c>
      <c r="D14" s="43"/>
      <c r="E14" s="44"/>
      <c r="F14" s="44"/>
      <c r="G14" s="45"/>
      <c r="H14" s="46">
        <f aca="true" t="shared" si="0" ref="H14:H27">ROUND(C14*D14,2)</f>
        <v>0</v>
      </c>
      <c r="I14" s="44">
        <f aca="true" t="shared" si="1" ref="I14:I27">ROUND(C14*E14,2)</f>
        <v>0</v>
      </c>
      <c r="J14" s="44">
        <f aca="true" t="shared" si="2" ref="J14:J27">ROUND(C14*F14,2)</f>
        <v>0</v>
      </c>
      <c r="K14" s="47">
        <f aca="true" t="shared" si="3" ref="K14:K27">SUBTOTAL(9,H14:J14)</f>
        <v>0</v>
      </c>
    </row>
    <row r="15" spans="1:11" s="14" customFormat="1" ht="25.5">
      <c r="A15" s="9" t="s">
        <v>84</v>
      </c>
      <c r="B15" s="4" t="s">
        <v>4</v>
      </c>
      <c r="C15" s="5">
        <f>C14</f>
        <v>36.6275</v>
      </c>
      <c r="D15" s="43"/>
      <c r="E15" s="44"/>
      <c r="F15" s="44"/>
      <c r="G15" s="45"/>
      <c r="H15" s="46">
        <f t="shared" si="0"/>
        <v>0</v>
      </c>
      <c r="I15" s="44">
        <f t="shared" si="1"/>
        <v>0</v>
      </c>
      <c r="J15" s="44">
        <f t="shared" si="2"/>
        <v>0</v>
      </c>
      <c r="K15" s="47">
        <f t="shared" si="3"/>
        <v>0</v>
      </c>
    </row>
    <row r="16" spans="1:11" s="14" customFormat="1" ht="12.75">
      <c r="A16" s="9" t="s">
        <v>18</v>
      </c>
      <c r="B16" s="4" t="s">
        <v>4</v>
      </c>
      <c r="C16" s="5">
        <v>104.5</v>
      </c>
      <c r="D16" s="43"/>
      <c r="E16" s="44"/>
      <c r="F16" s="44"/>
      <c r="G16" s="45"/>
      <c r="H16" s="46">
        <f t="shared" si="0"/>
        <v>0</v>
      </c>
      <c r="I16" s="44">
        <f t="shared" si="1"/>
        <v>0</v>
      </c>
      <c r="J16" s="44">
        <f t="shared" si="2"/>
        <v>0</v>
      </c>
      <c r="K16" s="47">
        <f t="shared" si="3"/>
        <v>0</v>
      </c>
    </row>
    <row r="17" spans="1:11" s="14" customFormat="1" ht="25.5">
      <c r="A17" s="9" t="s">
        <v>83</v>
      </c>
      <c r="B17" s="4" t="s">
        <v>4</v>
      </c>
      <c r="C17" s="5">
        <f>C16</f>
        <v>104.5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12.75">
      <c r="A18" s="275" t="s">
        <v>109</v>
      </c>
      <c r="B18" s="276" t="s">
        <v>4</v>
      </c>
      <c r="C18" s="5">
        <v>14.88</v>
      </c>
      <c r="D18" s="277"/>
      <c r="E18" s="278"/>
      <c r="F18" s="278"/>
      <c r="G18" s="279"/>
      <c r="H18" s="280"/>
      <c r="I18" s="278">
        <f>ROUND(C18*E18,2)</f>
        <v>0</v>
      </c>
      <c r="J18" s="278">
        <f>ROUND(C18*F18,2)</f>
        <v>0</v>
      </c>
      <c r="K18" s="5">
        <f>SUBTOTAL(9,H18:J18)</f>
        <v>0</v>
      </c>
    </row>
    <row r="19" spans="1:11" s="14" customFormat="1" ht="12.75">
      <c r="A19" s="9" t="s">
        <v>27</v>
      </c>
      <c r="B19" s="4" t="s">
        <v>4</v>
      </c>
      <c r="C19" s="5">
        <f>C9</f>
        <v>31.85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25.5">
      <c r="A20" s="9" t="s">
        <v>82</v>
      </c>
      <c r="B20" s="4" t="s">
        <v>4</v>
      </c>
      <c r="C20" s="5">
        <f>C19</f>
        <v>31.85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25.5">
      <c r="A21" s="273" t="s">
        <v>110</v>
      </c>
      <c r="B21" s="4" t="s">
        <v>15</v>
      </c>
      <c r="C21" s="5">
        <v>2</v>
      </c>
      <c r="D21" s="43"/>
      <c r="E21" s="44"/>
      <c r="F21" s="44"/>
      <c r="G21" s="45"/>
      <c r="H21" s="46">
        <f>ROUND(C21*D21,2)</f>
        <v>0</v>
      </c>
      <c r="I21" s="44">
        <f>ROUND(C21*E21,2)</f>
        <v>0</v>
      </c>
      <c r="J21" s="44">
        <f>ROUND(C21*F21,2)</f>
        <v>0</v>
      </c>
      <c r="K21" s="47">
        <f>SUBTOTAL(9,H21:J21)</f>
        <v>0</v>
      </c>
    </row>
    <row r="22" spans="1:11" s="14" customFormat="1" ht="39" customHeight="1">
      <c r="A22" s="9" t="s">
        <v>87</v>
      </c>
      <c r="B22" s="4" t="s">
        <v>15</v>
      </c>
      <c r="C22" s="5">
        <v>6</v>
      </c>
      <c r="D22" s="43"/>
      <c r="E22" s="44"/>
      <c r="F22" s="44"/>
      <c r="G22" s="45"/>
      <c r="H22" s="46">
        <f t="shared" si="0"/>
        <v>0</v>
      </c>
      <c r="I22" s="44">
        <f t="shared" si="1"/>
        <v>0</v>
      </c>
      <c r="J22" s="44">
        <f t="shared" si="2"/>
        <v>0</v>
      </c>
      <c r="K22" s="47">
        <f t="shared" si="3"/>
        <v>0</v>
      </c>
    </row>
    <row r="23" spans="1:11" s="14" customFormat="1" ht="12.75">
      <c r="A23" s="9" t="s">
        <v>35</v>
      </c>
      <c r="B23" s="4" t="s">
        <v>37</v>
      </c>
      <c r="C23" s="5">
        <v>88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12.75">
      <c r="A24" s="9" t="s">
        <v>36</v>
      </c>
      <c r="B24" s="4" t="s">
        <v>37</v>
      </c>
      <c r="C24" s="5">
        <v>16.5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25.5">
      <c r="A25" s="9" t="s">
        <v>113</v>
      </c>
      <c r="B25" s="4" t="s">
        <v>15</v>
      </c>
      <c r="C25" s="5">
        <v>32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25.5">
      <c r="A26" s="9" t="s">
        <v>38</v>
      </c>
      <c r="B26" s="4" t="s">
        <v>37</v>
      </c>
      <c r="C26" s="5">
        <v>44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26.25" thickBot="1">
      <c r="A27" s="9" t="s">
        <v>114</v>
      </c>
      <c r="B27" s="4" t="s">
        <v>15</v>
      </c>
      <c r="C27" s="5">
        <v>8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ht="13.5" thickBot="1">
      <c r="A28" s="123" t="s">
        <v>63</v>
      </c>
      <c r="B28" s="124"/>
      <c r="C28" s="125"/>
      <c r="D28" s="126"/>
      <c r="E28" s="127"/>
      <c r="F28" s="127"/>
      <c r="G28" s="128"/>
      <c r="H28" s="129">
        <f>SUM(H9:H27)</f>
        <v>0</v>
      </c>
      <c r="I28" s="127">
        <f>SUM(I9:I27)</f>
        <v>0</v>
      </c>
      <c r="J28" s="127">
        <f>SUM(J9:J27)</f>
        <v>0</v>
      </c>
      <c r="K28" s="130">
        <f>SUM(K9:K27)</f>
        <v>0</v>
      </c>
    </row>
    <row r="29" spans="1:11" ht="12.75">
      <c r="A29" s="102" t="s">
        <v>77</v>
      </c>
      <c r="B29" s="84" t="s">
        <v>20</v>
      </c>
      <c r="C29" s="85"/>
      <c r="D29" s="84"/>
      <c r="E29" s="87"/>
      <c r="F29" s="96"/>
      <c r="G29" s="97"/>
      <c r="H29" s="256">
        <f>H28*2%</f>
        <v>0</v>
      </c>
      <c r="I29" s="15"/>
      <c r="J29" s="15"/>
      <c r="K29" s="16">
        <f>H28*2%</f>
        <v>0</v>
      </c>
    </row>
    <row r="30" spans="1:11" ht="13.5" thickBot="1">
      <c r="A30" s="103" t="s">
        <v>78</v>
      </c>
      <c r="B30" s="89"/>
      <c r="C30" s="90"/>
      <c r="D30" s="98"/>
      <c r="E30" s="92"/>
      <c r="F30" s="99"/>
      <c r="G30" s="100"/>
      <c r="H30" s="258">
        <f>H28+H29</f>
        <v>0</v>
      </c>
      <c r="I30" s="259">
        <f>I28+I29</f>
        <v>0</v>
      </c>
      <c r="J30" s="259">
        <f>J28+J29</f>
        <v>0</v>
      </c>
      <c r="K30" s="257">
        <f>K28+K29</f>
        <v>0</v>
      </c>
    </row>
  </sheetData>
  <sheetProtection/>
  <autoFilter ref="A8:K8"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zoomScalePageLayoutView="0" workbookViewId="0" topLeftCell="A1">
      <selection activeCell="D16" sqref="D16:G23"/>
    </sheetView>
  </sheetViews>
  <sheetFormatPr defaultColWidth="9.140625" defaultRowHeight="12.75"/>
  <cols>
    <col min="1" max="1" width="2.8515625" style="17" customWidth="1"/>
    <col min="2" max="2" width="5.140625" style="17" customWidth="1"/>
    <col min="3" max="3" width="31.00390625" style="17" customWidth="1"/>
    <col min="4" max="5" width="12.140625" style="17" customWidth="1"/>
    <col min="6" max="6" width="13.00390625" style="17" customWidth="1"/>
    <col min="7" max="7" width="12.421875" style="17" customWidth="1"/>
    <col min="8" max="8" width="11.421875" style="17" customWidth="1"/>
    <col min="9" max="9" width="9.140625" style="18" customWidth="1"/>
    <col min="10" max="10" width="9.421875" style="18" bestFit="1" customWidth="1"/>
    <col min="11" max="73" width="9.140625" style="18" customWidth="1"/>
    <col min="74" max="16384" width="9.140625" style="17" customWidth="1"/>
  </cols>
  <sheetData>
    <row r="1" spans="1:12" s="18" customFormat="1" ht="30.75" customHeight="1">
      <c r="A1" s="302" t="s">
        <v>60</v>
      </c>
      <c r="B1" s="302"/>
      <c r="C1" s="302"/>
      <c r="D1" s="302"/>
      <c r="E1" s="302"/>
      <c r="F1" s="302"/>
      <c r="G1" s="302"/>
      <c r="H1" s="302"/>
      <c r="I1" s="41"/>
      <c r="J1" s="40"/>
      <c r="K1" s="40"/>
      <c r="L1" s="40"/>
    </row>
    <row r="2" spans="1:8" s="18" customFormat="1" ht="18.75">
      <c r="A2" s="303" t="s">
        <v>59</v>
      </c>
      <c r="B2" s="303"/>
      <c r="C2" s="303"/>
      <c r="D2" s="303"/>
      <c r="E2" s="303"/>
      <c r="F2" s="303"/>
      <c r="G2" s="303"/>
      <c r="H2" s="303"/>
    </row>
    <row r="3" spans="1:9" s="18" customFormat="1" ht="12.75">
      <c r="A3" s="62"/>
      <c r="B3" s="62"/>
      <c r="C3" s="62"/>
      <c r="D3" s="62"/>
      <c r="E3" s="62"/>
      <c r="F3" s="62"/>
      <c r="G3" s="62"/>
      <c r="H3" s="62"/>
      <c r="I3" s="14"/>
    </row>
    <row r="4" spans="1:9" s="18" customFormat="1" ht="12.75">
      <c r="A4" s="62"/>
      <c r="B4" s="62"/>
      <c r="C4" s="62"/>
      <c r="D4" s="62"/>
      <c r="E4" s="62"/>
      <c r="F4" s="62"/>
      <c r="G4" s="62"/>
      <c r="H4" s="62"/>
      <c r="I4" s="14"/>
    </row>
    <row r="5" spans="1:20" s="18" customFormat="1" ht="18.75">
      <c r="A5" s="172"/>
      <c r="B5" s="173"/>
      <c r="C5" s="173"/>
      <c r="D5" s="173"/>
      <c r="E5" s="173"/>
      <c r="F5" s="173"/>
      <c r="G5" s="173"/>
      <c r="H5" s="173"/>
      <c r="I5" s="17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18" customFormat="1" ht="15.75">
      <c r="A6" s="264" t="s">
        <v>107</v>
      </c>
      <c r="B6" s="264"/>
      <c r="C6" s="264" t="str">
        <f>Koptāme!C1</f>
        <v>Slimnīcas ēkas (liters Nr.002) kosmētiskais remonts 1.stāva telpās</v>
      </c>
      <c r="D6" s="264"/>
      <c r="E6" s="174"/>
      <c r="F6" s="174"/>
      <c r="G6" s="174"/>
      <c r="H6" s="174"/>
      <c r="I6" s="17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18" customFormat="1" ht="15.75">
      <c r="A7" s="294" t="s">
        <v>34</v>
      </c>
      <c r="B7" s="294"/>
      <c r="C7" s="294"/>
      <c r="D7" s="294"/>
      <c r="E7" s="175"/>
      <c r="F7" s="175"/>
      <c r="G7" s="175"/>
      <c r="H7" s="175"/>
      <c r="I7" s="175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18" customFormat="1" ht="12.75">
      <c r="A8" s="176"/>
      <c r="B8" s="177"/>
      <c r="C8" s="178"/>
      <c r="D8" s="176"/>
      <c r="E8" s="176"/>
      <c r="F8" s="176"/>
      <c r="G8" s="176"/>
      <c r="H8" s="176"/>
      <c r="I8" s="17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9" s="18" customFormat="1" ht="15">
      <c r="A9" s="14"/>
      <c r="B9" s="179"/>
      <c r="C9" s="180"/>
      <c r="D9" s="181" t="s">
        <v>58</v>
      </c>
      <c r="E9" s="14"/>
      <c r="F9" s="181"/>
      <c r="G9" s="274">
        <f>D28</f>
        <v>0</v>
      </c>
      <c r="H9" s="14"/>
      <c r="I9" s="182"/>
    </row>
    <row r="10" spans="1:11" s="18" customFormat="1" ht="12.75">
      <c r="A10" s="14"/>
      <c r="B10" s="183"/>
      <c r="C10" s="58"/>
      <c r="D10" s="183"/>
      <c r="E10" s="184"/>
      <c r="F10" s="304"/>
      <c r="G10" s="304"/>
      <c r="H10" s="304"/>
      <c r="I10" s="58"/>
      <c r="J10" s="27"/>
      <c r="K10" s="36"/>
    </row>
    <row r="11" spans="1:11" s="18" customFormat="1" ht="13.5" customHeight="1">
      <c r="A11" s="14"/>
      <c r="B11" s="63"/>
      <c r="C11" s="63"/>
      <c r="D11" s="63"/>
      <c r="E11" s="318" t="s">
        <v>80</v>
      </c>
      <c r="F11" s="318"/>
      <c r="G11" s="183" t="str">
        <f>Koptāme!E8</f>
        <v>31.05.2016.</v>
      </c>
      <c r="H11" s="177"/>
      <c r="I11" s="63"/>
      <c r="J11" s="36"/>
      <c r="K11" s="36"/>
    </row>
    <row r="12" spans="1:73" s="35" customFormat="1" ht="14.25" customHeight="1">
      <c r="A12" s="185"/>
      <c r="B12" s="305" t="s">
        <v>57</v>
      </c>
      <c r="C12" s="139"/>
      <c r="D12" s="308" t="s">
        <v>79</v>
      </c>
      <c r="E12" s="299" t="s">
        <v>56</v>
      </c>
      <c r="F12" s="300"/>
      <c r="G12" s="301"/>
      <c r="H12" s="186"/>
      <c r="I12" s="14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</row>
    <row r="13" spans="1:73" s="35" customFormat="1" ht="25.5" customHeight="1">
      <c r="A13" s="185"/>
      <c r="B13" s="306"/>
      <c r="C13" s="306" t="s">
        <v>55</v>
      </c>
      <c r="D13" s="309"/>
      <c r="E13" s="316" t="s">
        <v>54</v>
      </c>
      <c r="F13" s="312" t="s">
        <v>53</v>
      </c>
      <c r="G13" s="319" t="s">
        <v>52</v>
      </c>
      <c r="H13" s="315"/>
      <c r="I13" s="14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</row>
    <row r="14" spans="1:73" s="35" customFormat="1" ht="10.5" customHeight="1" thickBot="1">
      <c r="A14" s="185"/>
      <c r="B14" s="307"/>
      <c r="C14" s="307"/>
      <c r="D14" s="310"/>
      <c r="E14" s="317"/>
      <c r="F14" s="313"/>
      <c r="G14" s="320"/>
      <c r="H14" s="315"/>
      <c r="I14" s="1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</row>
    <row r="15" spans="1:73" s="35" customFormat="1" ht="12.75">
      <c r="A15" s="185"/>
      <c r="B15" s="140" t="s">
        <v>51</v>
      </c>
      <c r="C15" s="140">
        <v>2</v>
      </c>
      <c r="D15" s="141">
        <v>3</v>
      </c>
      <c r="E15" s="141">
        <v>4</v>
      </c>
      <c r="F15" s="141">
        <v>5</v>
      </c>
      <c r="G15" s="141">
        <v>6</v>
      </c>
      <c r="H15" s="187"/>
      <c r="I15" s="1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1:9" s="18" customFormat="1" ht="17.25" customHeight="1">
      <c r="A16" s="14"/>
      <c r="B16" s="142">
        <v>1</v>
      </c>
      <c r="C16" s="143" t="s">
        <v>69</v>
      </c>
      <c r="D16" s="144"/>
      <c r="E16" s="145"/>
      <c r="F16" s="145"/>
      <c r="G16" s="145"/>
      <c r="H16" s="188"/>
      <c r="I16" s="14"/>
    </row>
    <row r="17" spans="1:9" s="18" customFormat="1" ht="17.25" customHeight="1">
      <c r="A17" s="14"/>
      <c r="B17" s="142">
        <v>2</v>
      </c>
      <c r="C17" s="143" t="s">
        <v>70</v>
      </c>
      <c r="D17" s="144"/>
      <c r="E17" s="145"/>
      <c r="F17" s="145"/>
      <c r="G17" s="145"/>
      <c r="H17" s="188"/>
      <c r="I17" s="14"/>
    </row>
    <row r="18" spans="1:9" s="18" customFormat="1" ht="17.25" customHeight="1">
      <c r="A18" s="14"/>
      <c r="B18" s="142">
        <v>3</v>
      </c>
      <c r="C18" s="143" t="s">
        <v>71</v>
      </c>
      <c r="D18" s="144"/>
      <c r="E18" s="146"/>
      <c r="F18" s="145"/>
      <c r="G18" s="146"/>
      <c r="H18" s="188"/>
      <c r="I18" s="14"/>
    </row>
    <row r="19" spans="1:9" s="18" customFormat="1" ht="17.25" customHeight="1">
      <c r="A19" s="14"/>
      <c r="B19" s="142">
        <v>4</v>
      </c>
      <c r="C19" s="143" t="s">
        <v>72</v>
      </c>
      <c r="D19" s="144"/>
      <c r="E19" s="146"/>
      <c r="F19" s="145"/>
      <c r="G19" s="146"/>
      <c r="H19" s="188"/>
      <c r="I19" s="14"/>
    </row>
    <row r="20" spans="1:9" s="18" customFormat="1" ht="17.25" customHeight="1">
      <c r="A20" s="14"/>
      <c r="B20" s="142">
        <v>5</v>
      </c>
      <c r="C20" s="143" t="s">
        <v>73</v>
      </c>
      <c r="D20" s="144"/>
      <c r="E20" s="145"/>
      <c r="F20" s="145"/>
      <c r="G20" s="145"/>
      <c r="H20" s="188"/>
      <c r="I20" s="14"/>
    </row>
    <row r="21" spans="1:9" s="18" customFormat="1" ht="17.25" customHeight="1">
      <c r="A21" s="14"/>
      <c r="B21" s="142">
        <v>6</v>
      </c>
      <c r="C21" s="143" t="s">
        <v>74</v>
      </c>
      <c r="D21" s="144"/>
      <c r="E21" s="145"/>
      <c r="F21" s="145"/>
      <c r="G21" s="145"/>
      <c r="H21" s="188"/>
      <c r="I21" s="14"/>
    </row>
    <row r="22" spans="1:9" s="18" customFormat="1" ht="17.25" customHeight="1">
      <c r="A22" s="14"/>
      <c r="B22" s="142">
        <v>7</v>
      </c>
      <c r="C22" s="147" t="s">
        <v>75</v>
      </c>
      <c r="D22" s="166"/>
      <c r="E22" s="148"/>
      <c r="F22" s="148"/>
      <c r="G22" s="148"/>
      <c r="H22" s="189"/>
      <c r="I22" s="14"/>
    </row>
    <row r="23" spans="1:9" s="18" customFormat="1" ht="17.25" customHeight="1" thickBot="1">
      <c r="A23" s="14"/>
      <c r="B23" s="142">
        <v>8</v>
      </c>
      <c r="C23" s="149" t="s">
        <v>76</v>
      </c>
      <c r="D23" s="167"/>
      <c r="E23" s="145"/>
      <c r="F23" s="145"/>
      <c r="G23" s="145"/>
      <c r="H23" s="189"/>
      <c r="I23" s="14"/>
    </row>
    <row r="24" spans="1:73" s="33" customFormat="1" ht="15.75" customHeight="1" thickBot="1">
      <c r="A24" s="190"/>
      <c r="B24" s="150"/>
      <c r="C24" s="151" t="s">
        <v>50</v>
      </c>
      <c r="D24" s="152">
        <f>SUM(D16:D23)</f>
        <v>0</v>
      </c>
      <c r="E24" s="152">
        <f>SUM(E16:E23)</f>
        <v>0</v>
      </c>
      <c r="F24" s="152">
        <f>SUM(F16:F23)</f>
        <v>0</v>
      </c>
      <c r="G24" s="152">
        <f>SUM(G16:G23)</f>
        <v>0</v>
      </c>
      <c r="H24" s="191"/>
      <c r="I24" s="192"/>
      <c r="J24" s="34"/>
      <c r="K24" s="30"/>
      <c r="L24" s="30"/>
      <c r="M24" s="30"/>
      <c r="N24" s="30"/>
      <c r="O24" s="30"/>
      <c r="P24" s="30"/>
      <c r="Q24" s="30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</row>
    <row r="25" spans="1:73" s="28" customFormat="1" ht="18" customHeight="1">
      <c r="A25" s="193"/>
      <c r="B25" s="153"/>
      <c r="C25" s="154" t="s">
        <v>112</v>
      </c>
      <c r="D25" s="168">
        <f>D24*7%</f>
        <v>0</v>
      </c>
      <c r="E25" s="155"/>
      <c r="F25" s="155"/>
      <c r="G25" s="155"/>
      <c r="H25" s="194"/>
      <c r="I25" s="195"/>
      <c r="J25" s="31"/>
      <c r="K25" s="31"/>
      <c r="L25" s="32"/>
      <c r="M25" s="31"/>
      <c r="N25" s="31"/>
      <c r="O25" s="31"/>
      <c r="P25" s="31"/>
      <c r="Q25" s="30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</row>
    <row r="26" spans="1:73" s="28" customFormat="1" ht="18" customHeight="1">
      <c r="A26" s="193"/>
      <c r="B26" s="156"/>
      <c r="C26" s="157" t="s">
        <v>89</v>
      </c>
      <c r="D26" s="169">
        <f>D24*6%</f>
        <v>0</v>
      </c>
      <c r="E26" s="158"/>
      <c r="F26" s="158"/>
      <c r="G26" s="158"/>
      <c r="H26" s="194"/>
      <c r="I26" s="195"/>
      <c r="J26" s="31"/>
      <c r="K26" s="31"/>
      <c r="L26" s="32"/>
      <c r="M26" s="31"/>
      <c r="N26" s="31"/>
      <c r="O26" s="31"/>
      <c r="P26" s="31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3" s="28" customFormat="1" ht="18" customHeight="1" thickBot="1">
      <c r="A27" s="193"/>
      <c r="B27" s="159"/>
      <c r="C27" s="160" t="s">
        <v>49</v>
      </c>
      <c r="D27" s="170">
        <f>E24*23.59%</f>
        <v>0</v>
      </c>
      <c r="E27" s="161"/>
      <c r="F27" s="161"/>
      <c r="G27" s="162"/>
      <c r="H27" s="194"/>
      <c r="I27" s="195"/>
      <c r="J27" s="31"/>
      <c r="K27" s="31"/>
      <c r="L27" s="32"/>
      <c r="M27" s="31"/>
      <c r="N27" s="31"/>
      <c r="O27" s="31"/>
      <c r="P27" s="31"/>
      <c r="Q27" s="30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s="28" customFormat="1" ht="17.25" customHeight="1" thickBot="1">
      <c r="A28" s="193"/>
      <c r="B28" s="163"/>
      <c r="C28" s="171" t="s">
        <v>48</v>
      </c>
      <c r="D28" s="164">
        <f>SUM(D24:D27)</f>
        <v>0</v>
      </c>
      <c r="E28" s="164"/>
      <c r="F28" s="164"/>
      <c r="G28" s="165"/>
      <c r="H28" s="196"/>
      <c r="I28" s="192"/>
      <c r="J28" s="31"/>
      <c r="K28" s="30"/>
      <c r="L28" s="30"/>
      <c r="M28" s="30"/>
      <c r="N28" s="30"/>
      <c r="O28" s="30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1:17" s="18" customFormat="1" ht="12.75">
      <c r="A29" s="14"/>
      <c r="B29" s="183"/>
      <c r="C29" s="197"/>
      <c r="D29" s="198"/>
      <c r="E29" s="199"/>
      <c r="F29" s="199"/>
      <c r="G29" s="199"/>
      <c r="H29" s="200"/>
      <c r="I29" s="58"/>
      <c r="J29" s="27"/>
      <c r="K29" s="27"/>
      <c r="L29" s="27"/>
      <c r="M29" s="27"/>
      <c r="N29" s="27"/>
      <c r="O29" s="27"/>
      <c r="P29" s="27"/>
      <c r="Q29" s="27"/>
    </row>
    <row r="30" spans="1:9" s="18" customFormat="1" ht="12.75">
      <c r="A30" s="14"/>
      <c r="B30" s="201"/>
      <c r="C30" s="14"/>
      <c r="D30" s="14"/>
      <c r="E30" s="14"/>
      <c r="F30" s="14"/>
      <c r="G30" s="14"/>
      <c r="H30" s="14"/>
      <c r="I30" s="14"/>
    </row>
    <row r="31" spans="1:9" s="18" customFormat="1" ht="12.75">
      <c r="A31" s="14"/>
      <c r="B31" s="201"/>
      <c r="C31" s="14"/>
      <c r="D31" s="14"/>
      <c r="E31" s="14"/>
      <c r="F31" s="14"/>
      <c r="G31" s="14"/>
      <c r="H31" s="14"/>
      <c r="I31" s="14"/>
    </row>
    <row r="32" spans="1:9" s="18" customFormat="1" ht="12.75">
      <c r="A32" s="14"/>
      <c r="B32" s="201"/>
      <c r="C32" s="14"/>
      <c r="D32" s="247"/>
      <c r="E32" s="14"/>
      <c r="F32" s="14"/>
      <c r="G32" s="14"/>
      <c r="H32" s="14"/>
      <c r="I32" s="14"/>
    </row>
    <row r="33" spans="1:9" s="18" customFormat="1" ht="12.75">
      <c r="A33" s="14"/>
      <c r="B33" s="14"/>
      <c r="C33" s="314"/>
      <c r="D33" s="314"/>
      <c r="E33" s="314"/>
      <c r="F33" s="314"/>
      <c r="G33" s="14"/>
      <c r="H33" s="14"/>
      <c r="I33" s="14"/>
    </row>
    <row r="34" spans="1:9" s="18" customFormat="1" ht="19.5" customHeight="1">
      <c r="A34" s="243"/>
      <c r="B34" s="298"/>
      <c r="C34" s="298"/>
      <c r="D34" s="182"/>
      <c r="I34" s="202"/>
    </row>
    <row r="35" spans="1:9" s="18" customFormat="1" ht="12.75">
      <c r="A35" s="243"/>
      <c r="B35" s="244"/>
      <c r="C35" s="245"/>
      <c r="D35" s="182"/>
      <c r="I35" s="202"/>
    </row>
    <row r="36" spans="1:14" s="18" customFormat="1" ht="12.75">
      <c r="A36" s="21"/>
      <c r="B36" s="26"/>
      <c r="C36" s="26"/>
      <c r="D36" s="26"/>
      <c r="E36" s="26"/>
      <c r="F36" s="311"/>
      <c r="G36" s="311"/>
      <c r="H36" s="311"/>
      <c r="I36" s="311"/>
      <c r="J36" s="19"/>
      <c r="K36" s="19"/>
      <c r="L36" s="19"/>
      <c r="M36" s="19"/>
      <c r="N36" s="19"/>
    </row>
    <row r="37" spans="1:14" s="18" customFormat="1" ht="17.25" customHeight="1">
      <c r="A37" s="21"/>
      <c r="B37" s="297"/>
      <c r="C37" s="297"/>
      <c r="D37" s="26"/>
      <c r="E37" s="26"/>
      <c r="F37" s="26"/>
      <c r="G37" s="26"/>
      <c r="H37" s="26"/>
      <c r="I37" s="25"/>
      <c r="J37" s="19"/>
      <c r="K37" s="19"/>
      <c r="L37" s="19"/>
      <c r="M37" s="19"/>
      <c r="N37" s="19"/>
    </row>
    <row r="38" spans="1:14" s="18" customFormat="1" ht="12.75">
      <c r="A38" s="21"/>
      <c r="B38" s="21"/>
      <c r="C38" s="246"/>
      <c r="D38" s="23"/>
      <c r="E38" s="21"/>
      <c r="F38" s="21"/>
      <c r="G38" s="21"/>
      <c r="H38" s="20"/>
      <c r="I38" s="19"/>
      <c r="J38" s="19"/>
      <c r="K38" s="19"/>
      <c r="L38" s="19"/>
      <c r="M38" s="19"/>
      <c r="N38" s="19"/>
    </row>
    <row r="39" spans="1:14" s="18" customFormat="1" ht="12.75">
      <c r="A39" s="24"/>
      <c r="B39" s="20"/>
      <c r="C39" s="20"/>
      <c r="D39" s="23"/>
      <c r="E39" s="21"/>
      <c r="F39" s="21"/>
      <c r="G39" s="21"/>
      <c r="H39" s="20"/>
      <c r="I39" s="19"/>
      <c r="J39" s="19"/>
      <c r="K39" s="19"/>
      <c r="L39" s="19"/>
      <c r="M39" s="19"/>
      <c r="N39" s="19"/>
    </row>
    <row r="40" spans="1:14" s="18" customFormat="1" ht="12.75">
      <c r="A40" s="21"/>
      <c r="B40" s="20"/>
      <c r="C40" s="20"/>
      <c r="D40" s="20"/>
      <c r="E40" s="20"/>
      <c r="F40" s="21"/>
      <c r="G40" s="21"/>
      <c r="H40" s="20"/>
      <c r="I40" s="19"/>
      <c r="J40" s="19"/>
      <c r="K40" s="19"/>
      <c r="L40" s="19"/>
      <c r="M40" s="19"/>
      <c r="N40" s="19"/>
    </row>
    <row r="41" spans="1:14" s="18" customFormat="1" ht="12.75">
      <c r="A41" s="21"/>
      <c r="B41" s="21"/>
      <c r="C41" s="22"/>
      <c r="D41" s="21"/>
      <c r="E41" s="21"/>
      <c r="F41" s="21"/>
      <c r="G41" s="21"/>
      <c r="H41" s="20"/>
      <c r="I41" s="19"/>
      <c r="J41" s="19"/>
      <c r="K41" s="19"/>
      <c r="L41" s="19"/>
      <c r="M41" s="19"/>
      <c r="N41" s="19"/>
    </row>
  </sheetData>
  <sheetProtection/>
  <mergeCells count="17">
    <mergeCell ref="C33:F33"/>
    <mergeCell ref="H13:H14"/>
    <mergeCell ref="C13:C14"/>
    <mergeCell ref="E13:E14"/>
    <mergeCell ref="A7:D7"/>
    <mergeCell ref="E11:F11"/>
    <mergeCell ref="G13:G14"/>
    <mergeCell ref="B37:C37"/>
    <mergeCell ref="B34:C34"/>
    <mergeCell ref="E12:G12"/>
    <mergeCell ref="A1:H1"/>
    <mergeCell ref="A2:H2"/>
    <mergeCell ref="F10:H10"/>
    <mergeCell ref="B12:B14"/>
    <mergeCell ref="D12:D14"/>
    <mergeCell ref="F36:I36"/>
    <mergeCell ref="F13:F14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zoomScaleSheetLayoutView="75" workbookViewId="0" topLeftCell="A5">
      <selection activeCell="A29" sqref="A29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9.140625" style="60" customWidth="1"/>
    <col min="5" max="5" width="9.421875" style="60" customWidth="1"/>
    <col min="6" max="6" width="8.8515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98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K34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4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21</v>
      </c>
      <c r="B9" s="2" t="s">
        <v>4</v>
      </c>
      <c r="C9" s="3">
        <v>79.48</v>
      </c>
      <c r="D9" s="43"/>
      <c r="E9" s="44"/>
      <c r="F9" s="44"/>
      <c r="G9" s="45"/>
      <c r="H9" s="46"/>
      <c r="I9" s="44"/>
      <c r="J9" s="44"/>
      <c r="K9" s="47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22</v>
      </c>
      <c r="B11" s="4" t="s">
        <v>4</v>
      </c>
      <c r="C11" s="5">
        <f>C9</f>
        <v>79.48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9" t="s">
        <v>23</v>
      </c>
      <c r="B12" s="4" t="s">
        <v>14</v>
      </c>
      <c r="C12" s="5">
        <v>65</v>
      </c>
      <c r="D12" s="43"/>
      <c r="E12" s="44"/>
      <c r="F12" s="44"/>
      <c r="G12" s="45"/>
      <c r="H12" s="46"/>
      <c r="I12" s="44">
        <f>ROUND(C12*E12,2)</f>
        <v>0</v>
      </c>
      <c r="J12" s="44">
        <f>ROUND(C12*F12,2)</f>
        <v>0</v>
      </c>
      <c r="K12" s="47">
        <f>SUBTOTAL(9,H12:J12)</f>
        <v>0</v>
      </c>
    </row>
    <row r="13" spans="1:11" s="14" customFormat="1" ht="12.75">
      <c r="A13" s="9" t="s">
        <v>24</v>
      </c>
      <c r="B13" s="4" t="s">
        <v>14</v>
      </c>
      <c r="C13" s="5">
        <v>85</v>
      </c>
      <c r="D13" s="43"/>
      <c r="E13" s="44"/>
      <c r="F13" s="44"/>
      <c r="G13" s="45"/>
      <c r="H13" s="46"/>
      <c r="I13" s="44">
        <f>ROUND(C13*E13,2)</f>
        <v>0</v>
      </c>
      <c r="J13" s="44">
        <f>ROUND(C13*F13,2)</f>
        <v>0</v>
      </c>
      <c r="K13" s="47">
        <f>SUBTOTAL(9,H13:J13)</f>
        <v>0</v>
      </c>
    </row>
    <row r="14" spans="1:11" s="14" customFormat="1" ht="12.75">
      <c r="A14" s="9" t="s">
        <v>16</v>
      </c>
      <c r="B14" s="4" t="s">
        <v>15</v>
      </c>
      <c r="C14" s="5">
        <v>12</v>
      </c>
      <c r="D14" s="43"/>
      <c r="E14" s="44"/>
      <c r="F14" s="44"/>
      <c r="G14" s="45"/>
      <c r="H14" s="46"/>
      <c r="I14" s="44">
        <f>ROUND(C14*E14,2)</f>
        <v>0</v>
      </c>
      <c r="J14" s="44">
        <f>ROUND(C14*F14,2)</f>
        <v>0</v>
      </c>
      <c r="K14" s="47">
        <f>SUBTOTAL(9,H14:J14)</f>
        <v>0</v>
      </c>
    </row>
    <row r="15" spans="1:11" s="14" customFormat="1" ht="12.75">
      <c r="A15" s="10" t="s">
        <v>25</v>
      </c>
      <c r="B15" s="6"/>
      <c r="C15" s="7"/>
      <c r="D15" s="43"/>
      <c r="E15" s="44"/>
      <c r="F15" s="44"/>
      <c r="G15" s="45"/>
      <c r="H15" s="46"/>
      <c r="I15" s="44"/>
      <c r="J15" s="44"/>
      <c r="K15" s="48"/>
    </row>
    <row r="16" spans="1:11" s="14" customFormat="1" ht="12.75">
      <c r="A16" s="11" t="s">
        <v>19</v>
      </c>
      <c r="B16" s="2"/>
      <c r="C16" s="3"/>
      <c r="D16" s="43"/>
      <c r="E16" s="44"/>
      <c r="F16" s="44"/>
      <c r="G16" s="45"/>
      <c r="H16" s="46"/>
      <c r="I16" s="44"/>
      <c r="J16" s="44"/>
      <c r="K16" s="48"/>
    </row>
    <row r="17" spans="1:11" s="14" customFormat="1" ht="12.75">
      <c r="A17" s="9" t="s">
        <v>85</v>
      </c>
      <c r="B17" s="4" t="s">
        <v>4</v>
      </c>
      <c r="C17" s="5">
        <f>C9</f>
        <v>79.48</v>
      </c>
      <c r="D17" s="43"/>
      <c r="E17" s="44"/>
      <c r="F17" s="44"/>
      <c r="G17" s="45"/>
      <c r="H17" s="46">
        <f aca="true" t="shared" si="0" ref="H17:H30">ROUND(C17*D17,2)</f>
        <v>0</v>
      </c>
      <c r="I17" s="44">
        <f aca="true" t="shared" si="1" ref="I17:I30">ROUND(C17*E17,2)</f>
        <v>0</v>
      </c>
      <c r="J17" s="44">
        <f aca="true" t="shared" si="2" ref="J17:J30">ROUND(C17*F17,2)</f>
        <v>0</v>
      </c>
      <c r="K17" s="47">
        <f aca="true" t="shared" si="3" ref="K17:K30">SUBTOTAL(9,H17:J17)</f>
        <v>0</v>
      </c>
    </row>
    <row r="18" spans="1:11" s="14" customFormat="1" ht="12.75">
      <c r="A18" s="9" t="s">
        <v>18</v>
      </c>
      <c r="B18" s="4" t="s">
        <v>4</v>
      </c>
      <c r="C18" s="5">
        <v>226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25.5">
      <c r="A19" s="9" t="s">
        <v>83</v>
      </c>
      <c r="B19" s="4" t="s">
        <v>4</v>
      </c>
      <c r="C19" s="5">
        <f>C18</f>
        <v>226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12.75">
      <c r="A20" s="9" t="s">
        <v>26</v>
      </c>
      <c r="B20" s="4" t="s">
        <v>15</v>
      </c>
      <c r="C20" s="5">
        <v>8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12.75">
      <c r="A21" s="249" t="s">
        <v>96</v>
      </c>
      <c r="B21" s="4" t="s">
        <v>15</v>
      </c>
      <c r="C21" s="5">
        <v>1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25.5">
      <c r="A22" s="249" t="s">
        <v>97</v>
      </c>
      <c r="B22" s="4" t="s">
        <v>15</v>
      </c>
      <c r="C22" s="5">
        <v>1</v>
      </c>
      <c r="D22" s="252"/>
      <c r="E22" s="252"/>
      <c r="F22" s="252"/>
      <c r="G22" s="45"/>
      <c r="H22" s="46">
        <f>ROUND(C22*D22,2)</f>
        <v>0</v>
      </c>
      <c r="I22" s="44">
        <f>ROUND(C22*E22,2)</f>
        <v>0</v>
      </c>
      <c r="J22" s="44">
        <f>ROUND(C22*F22,2)</f>
        <v>0</v>
      </c>
      <c r="K22" s="47">
        <f>SUBTOTAL(9,H22:J22)</f>
        <v>0</v>
      </c>
    </row>
    <row r="23" spans="1:11" s="14" customFormat="1" ht="25.5">
      <c r="A23" s="9" t="s">
        <v>111</v>
      </c>
      <c r="B23" s="4" t="s">
        <v>15</v>
      </c>
      <c r="C23" s="5">
        <v>15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12.75">
      <c r="A24" s="9" t="s">
        <v>27</v>
      </c>
      <c r="B24" s="4" t="s">
        <v>4</v>
      </c>
      <c r="C24" s="5">
        <f>C17</f>
        <v>79.48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25.5">
      <c r="A25" s="9" t="s">
        <v>82</v>
      </c>
      <c r="B25" s="4" t="s">
        <v>4</v>
      </c>
      <c r="C25" s="5">
        <f>C24</f>
        <v>79.48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38.25">
      <c r="A26" s="9" t="s">
        <v>86</v>
      </c>
      <c r="B26" s="4" t="s">
        <v>15</v>
      </c>
      <c r="C26" s="5">
        <v>15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3" s="14" customFormat="1" ht="25.5">
      <c r="A27" s="9" t="s">
        <v>90</v>
      </c>
      <c r="B27" s="4" t="s">
        <v>37</v>
      </c>
      <c r="C27" s="5">
        <v>132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  <c r="M27" s="49"/>
    </row>
    <row r="28" spans="1:11" s="14" customFormat="1" ht="25.5">
      <c r="A28" s="9" t="s">
        <v>91</v>
      </c>
      <c r="B28" s="4" t="s">
        <v>37</v>
      </c>
      <c r="C28" s="5">
        <v>214.5</v>
      </c>
      <c r="D28" s="43"/>
      <c r="E28" s="44"/>
      <c r="F28" s="44"/>
      <c r="G28" s="45"/>
      <c r="H28" s="46">
        <f t="shared" si="0"/>
        <v>0</v>
      </c>
      <c r="I28" s="44">
        <f t="shared" si="1"/>
        <v>0</v>
      </c>
      <c r="J28" s="44">
        <f t="shared" si="2"/>
        <v>0</v>
      </c>
      <c r="K28" s="47">
        <f t="shared" si="3"/>
        <v>0</v>
      </c>
    </row>
    <row r="29" spans="1:11" s="14" customFormat="1" ht="25.5">
      <c r="A29" s="9" t="s">
        <v>113</v>
      </c>
      <c r="B29" s="4" t="s">
        <v>15</v>
      </c>
      <c r="C29" s="5">
        <v>12</v>
      </c>
      <c r="D29" s="43"/>
      <c r="E29" s="44"/>
      <c r="F29" s="44"/>
      <c r="G29" s="45"/>
      <c r="H29" s="46">
        <f t="shared" si="0"/>
        <v>0</v>
      </c>
      <c r="I29" s="44">
        <f t="shared" si="1"/>
        <v>0</v>
      </c>
      <c r="J29" s="44">
        <f t="shared" si="2"/>
        <v>0</v>
      </c>
      <c r="K29" s="47">
        <f t="shared" si="3"/>
        <v>0</v>
      </c>
    </row>
    <row r="30" spans="1:11" s="14" customFormat="1" ht="25.5">
      <c r="A30" s="116" t="s">
        <v>38</v>
      </c>
      <c r="B30" s="117" t="s">
        <v>37</v>
      </c>
      <c r="C30" s="118">
        <v>165</v>
      </c>
      <c r="D30" s="119"/>
      <c r="E30" s="120"/>
      <c r="F30" s="120"/>
      <c r="G30" s="121"/>
      <c r="H30" s="122">
        <f t="shared" si="0"/>
        <v>0</v>
      </c>
      <c r="I30" s="120">
        <f t="shared" si="1"/>
        <v>0</v>
      </c>
      <c r="J30" s="120">
        <f t="shared" si="2"/>
        <v>0</v>
      </c>
      <c r="K30" s="131">
        <f t="shared" si="3"/>
        <v>0</v>
      </c>
    </row>
    <row r="31" spans="1:11" s="14" customFormat="1" ht="26.25" thickBot="1">
      <c r="A31" s="116" t="s">
        <v>92</v>
      </c>
      <c r="B31" s="117" t="s">
        <v>15</v>
      </c>
      <c r="C31" s="118">
        <v>3</v>
      </c>
      <c r="D31" s="119"/>
      <c r="E31" s="120"/>
      <c r="F31" s="120"/>
      <c r="G31" s="121"/>
      <c r="H31" s="122">
        <f>ROUND(C31*D31,2)</f>
        <v>0</v>
      </c>
      <c r="I31" s="120">
        <f>ROUND(C31*E31,2)</f>
        <v>0</v>
      </c>
      <c r="J31" s="120">
        <f>ROUND(C31*F31,2)</f>
        <v>0</v>
      </c>
      <c r="K31" s="131">
        <f>SUBTOTAL(9,H31:J31)</f>
        <v>0</v>
      </c>
    </row>
    <row r="32" spans="1:11" ht="13.5" thickBot="1">
      <c r="A32" s="123" t="s">
        <v>63</v>
      </c>
      <c r="B32" s="124"/>
      <c r="C32" s="132"/>
      <c r="D32" s="126"/>
      <c r="E32" s="127"/>
      <c r="F32" s="127"/>
      <c r="G32" s="128"/>
      <c r="H32" s="129">
        <f>SUM(H9:H31)</f>
        <v>0</v>
      </c>
      <c r="I32" s="127">
        <f>SUM(I9:I31)</f>
        <v>0</v>
      </c>
      <c r="J32" s="127">
        <f>SUM(J9:J31)</f>
        <v>0</v>
      </c>
      <c r="K32" s="130">
        <f>SUM(K9:K31)</f>
        <v>0</v>
      </c>
    </row>
    <row r="33" spans="1:11" ht="12.75">
      <c r="A33" s="102" t="s">
        <v>77</v>
      </c>
      <c r="B33" s="84" t="s">
        <v>20</v>
      </c>
      <c r="C33" s="85"/>
      <c r="D33" s="86"/>
      <c r="E33" s="87"/>
      <c r="F33" s="87"/>
      <c r="G33" s="88"/>
      <c r="H33" s="50">
        <f>H32*2%</f>
        <v>0</v>
      </c>
      <c r="I33" s="51"/>
      <c r="J33" s="51"/>
      <c r="K33" s="52">
        <f>H33</f>
        <v>0</v>
      </c>
    </row>
    <row r="34" spans="1:11" ht="13.5" thickBot="1">
      <c r="A34" s="103" t="s">
        <v>78</v>
      </c>
      <c r="B34" s="89"/>
      <c r="C34" s="90"/>
      <c r="D34" s="91"/>
      <c r="E34" s="92"/>
      <c r="F34" s="92"/>
      <c r="G34" s="93"/>
      <c r="H34" s="253">
        <f>H32+H33</f>
        <v>0</v>
      </c>
      <c r="I34" s="254">
        <f>I32+I33</f>
        <v>0</v>
      </c>
      <c r="J34" s="254">
        <f>J32+J33</f>
        <v>0</v>
      </c>
      <c r="K34" s="115">
        <f>K32+K33</f>
        <v>0</v>
      </c>
    </row>
    <row r="41" ht="12.75">
      <c r="I41" s="57">
        <v>15</v>
      </c>
    </row>
  </sheetData>
  <sheetProtection/>
  <autoFilter ref="A8:K30"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SheetLayoutView="75" workbookViewId="0" topLeftCell="A1">
      <selection activeCell="A25" sqref="A25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9.140625" style="60" customWidth="1"/>
    <col min="5" max="5" width="9.421875" style="60" customWidth="1"/>
    <col min="6" max="6" width="12.140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6"/>
    </row>
    <row r="2" spans="1:11" ht="12.75">
      <c r="A2" s="266" t="s">
        <v>34</v>
      </c>
      <c r="B2" s="58"/>
      <c r="K2" s="61"/>
    </row>
    <row r="3" spans="1:11" s="14" customFormat="1" ht="12.75">
      <c r="A3" s="58"/>
      <c r="B3" s="326" t="s">
        <v>99</v>
      </c>
      <c r="C3" s="326"/>
      <c r="D3" s="326"/>
      <c r="E3" s="326"/>
      <c r="F3" s="326"/>
      <c r="G3" s="326"/>
      <c r="H3" s="63"/>
      <c r="I3" s="63"/>
      <c r="J3" s="63"/>
      <c r="K3" s="64"/>
    </row>
    <row r="4" spans="1:11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">
        <f>K30</f>
        <v>0</v>
      </c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5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14" customFormat="1" ht="12.75">
      <c r="A8" s="8" t="s">
        <v>41</v>
      </c>
      <c r="B8" s="2" t="s">
        <v>4</v>
      </c>
      <c r="C8" s="3">
        <v>29.78</v>
      </c>
      <c r="D8" s="43"/>
      <c r="E8" s="44"/>
      <c r="F8" s="44"/>
      <c r="G8" s="45"/>
      <c r="H8" s="46"/>
      <c r="I8" s="44"/>
      <c r="J8" s="44"/>
      <c r="K8" s="48"/>
    </row>
    <row r="9" spans="1:11" s="14" customFormat="1" ht="12.75">
      <c r="A9" s="8" t="s">
        <v>13</v>
      </c>
      <c r="B9" s="4"/>
      <c r="C9" s="5"/>
      <c r="D9" s="43"/>
      <c r="E9" s="44"/>
      <c r="F9" s="44"/>
      <c r="G9" s="45"/>
      <c r="H9" s="46"/>
      <c r="I9" s="44"/>
      <c r="J9" s="44"/>
      <c r="K9" s="47"/>
    </row>
    <row r="10" spans="1:11" s="14" customFormat="1" ht="12.75">
      <c r="A10" s="9" t="s">
        <v>31</v>
      </c>
      <c r="B10" s="4" t="s">
        <v>15</v>
      </c>
      <c r="C10" s="5">
        <v>6</v>
      </c>
      <c r="D10" s="43"/>
      <c r="E10" s="44"/>
      <c r="F10" s="44"/>
      <c r="G10" s="45"/>
      <c r="H10" s="46"/>
      <c r="I10" s="44">
        <f>ROUND(C10*E10,2)</f>
        <v>0</v>
      </c>
      <c r="J10" s="44">
        <f>ROUND(C10*F10,2)</f>
        <v>0</v>
      </c>
      <c r="K10" s="47">
        <f>SUBTOTAL(9,H10:J10)</f>
        <v>0</v>
      </c>
    </row>
    <row r="11" spans="1:11" s="14" customFormat="1" ht="12.75">
      <c r="A11" s="9" t="s">
        <v>29</v>
      </c>
      <c r="B11" s="4" t="s">
        <v>4</v>
      </c>
      <c r="C11" s="5">
        <v>15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10" t="s">
        <v>25</v>
      </c>
      <c r="B12" s="6"/>
      <c r="C12" s="104"/>
      <c r="D12" s="43"/>
      <c r="E12" s="44"/>
      <c r="F12" s="44"/>
      <c r="G12" s="45"/>
      <c r="H12" s="46"/>
      <c r="I12" s="44"/>
      <c r="J12" s="44"/>
      <c r="K12" s="47"/>
    </row>
    <row r="13" spans="1:11" s="14" customFormat="1" ht="12.75">
      <c r="A13" s="8" t="s">
        <v>19</v>
      </c>
      <c r="B13" s="2"/>
      <c r="C13" s="3"/>
      <c r="D13" s="43"/>
      <c r="E13" s="44"/>
      <c r="F13" s="44"/>
      <c r="G13" s="45"/>
      <c r="H13" s="46"/>
      <c r="I13" s="44"/>
      <c r="J13" s="44"/>
      <c r="K13" s="47"/>
    </row>
    <row r="14" spans="1:11" s="14" customFormat="1" ht="12.75">
      <c r="A14" s="9" t="s">
        <v>17</v>
      </c>
      <c r="B14" s="4" t="s">
        <v>4</v>
      </c>
      <c r="C14" s="5">
        <f>C8*1.15</f>
        <v>34.247</v>
      </c>
      <c r="D14" s="43"/>
      <c r="E14" s="44"/>
      <c r="F14" s="44"/>
      <c r="G14" s="45"/>
      <c r="H14" s="46">
        <f aca="true" t="shared" si="0" ref="H14:H27">ROUND(C14*D14,2)</f>
        <v>0</v>
      </c>
      <c r="I14" s="44">
        <f aca="true" t="shared" si="1" ref="I14:I27">ROUND(C14*E14,2)</f>
        <v>0</v>
      </c>
      <c r="J14" s="44">
        <f aca="true" t="shared" si="2" ref="J14:J27">ROUND(C14*F14,2)</f>
        <v>0</v>
      </c>
      <c r="K14" s="47">
        <f aca="true" t="shared" si="3" ref="K14:K27">SUBTOTAL(9,H14:J14)</f>
        <v>0</v>
      </c>
    </row>
    <row r="15" spans="1:11" s="14" customFormat="1" ht="25.5">
      <c r="A15" s="9" t="s">
        <v>84</v>
      </c>
      <c r="B15" s="4" t="s">
        <v>4</v>
      </c>
      <c r="C15" s="5">
        <f>C14</f>
        <v>34.247</v>
      </c>
      <c r="D15" s="43"/>
      <c r="E15" s="44"/>
      <c r="F15" s="44"/>
      <c r="G15" s="45"/>
      <c r="H15" s="46">
        <f t="shared" si="0"/>
        <v>0</v>
      </c>
      <c r="I15" s="44">
        <f t="shared" si="1"/>
        <v>0</v>
      </c>
      <c r="J15" s="44">
        <f t="shared" si="2"/>
        <v>0</v>
      </c>
      <c r="K15" s="47">
        <f t="shared" si="3"/>
        <v>0</v>
      </c>
    </row>
    <row r="16" spans="1:11" s="14" customFormat="1" ht="12.75">
      <c r="A16" s="9" t="s">
        <v>18</v>
      </c>
      <c r="B16" s="4" t="s">
        <v>4</v>
      </c>
      <c r="C16" s="5">
        <v>88</v>
      </c>
      <c r="D16" s="43"/>
      <c r="E16" s="44"/>
      <c r="F16" s="44"/>
      <c r="G16" s="45"/>
      <c r="H16" s="46">
        <f t="shared" si="0"/>
        <v>0</v>
      </c>
      <c r="I16" s="44">
        <f t="shared" si="1"/>
        <v>0</v>
      </c>
      <c r="J16" s="44">
        <f t="shared" si="2"/>
        <v>0</v>
      </c>
      <c r="K16" s="47">
        <f t="shared" si="3"/>
        <v>0</v>
      </c>
    </row>
    <row r="17" spans="1:11" s="14" customFormat="1" ht="25.5">
      <c r="A17" s="9" t="s">
        <v>83</v>
      </c>
      <c r="B17" s="4" t="s">
        <v>4</v>
      </c>
      <c r="C17" s="5">
        <f>C16</f>
        <v>88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25.5">
      <c r="A18" s="9" t="s">
        <v>111</v>
      </c>
      <c r="B18" s="4" t="s">
        <v>15</v>
      </c>
      <c r="C18" s="5">
        <v>2</v>
      </c>
      <c r="D18" s="43"/>
      <c r="E18" s="44"/>
      <c r="F18" s="44"/>
      <c r="G18" s="45"/>
      <c r="H18" s="46">
        <f>ROUND(C18*D18,2)</f>
        <v>0</v>
      </c>
      <c r="I18" s="44">
        <f>ROUND(C18*E18,2)</f>
        <v>0</v>
      </c>
      <c r="J18" s="44">
        <f>ROUND(C18*F18,2)</f>
        <v>0</v>
      </c>
      <c r="K18" s="47">
        <f>SUBTOTAL(9,H18:J18)</f>
        <v>0</v>
      </c>
    </row>
    <row r="19" spans="1:11" s="14" customFormat="1" ht="12.75">
      <c r="A19" s="9" t="s">
        <v>27</v>
      </c>
      <c r="B19" s="4" t="s">
        <v>4</v>
      </c>
      <c r="C19" s="5">
        <f>C8</f>
        <v>29.78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25.5">
      <c r="A20" s="9" t="s">
        <v>82</v>
      </c>
      <c r="B20" s="4" t="s">
        <v>4</v>
      </c>
      <c r="C20" s="5">
        <f>C19</f>
        <v>29.78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25.5">
      <c r="A21" s="273" t="s">
        <v>110</v>
      </c>
      <c r="B21" s="4" t="s">
        <v>15</v>
      </c>
      <c r="C21" s="5">
        <v>4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38.25">
      <c r="A22" s="9" t="s">
        <v>87</v>
      </c>
      <c r="B22" s="4" t="s">
        <v>15</v>
      </c>
      <c r="C22" s="5">
        <v>6</v>
      </c>
      <c r="D22" s="43"/>
      <c r="E22" s="44"/>
      <c r="F22" s="44"/>
      <c r="G22" s="45"/>
      <c r="H22" s="46">
        <f t="shared" si="0"/>
        <v>0</v>
      </c>
      <c r="I22" s="44">
        <f t="shared" si="1"/>
        <v>0</v>
      </c>
      <c r="J22" s="44">
        <f t="shared" si="2"/>
        <v>0</v>
      </c>
      <c r="K22" s="47">
        <f t="shared" si="3"/>
        <v>0</v>
      </c>
    </row>
    <row r="23" spans="1:11" s="14" customFormat="1" ht="12.75">
      <c r="A23" s="9" t="s">
        <v>35</v>
      </c>
      <c r="B23" s="4" t="s">
        <v>37</v>
      </c>
      <c r="C23" s="5">
        <v>77.5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12.75">
      <c r="A24" s="9" t="s">
        <v>36</v>
      </c>
      <c r="B24" s="4" t="s">
        <v>37</v>
      </c>
      <c r="C24" s="5">
        <v>13.2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25.5">
      <c r="A25" s="9" t="s">
        <v>113</v>
      </c>
      <c r="B25" s="4" t="s">
        <v>15</v>
      </c>
      <c r="C25" s="5">
        <v>30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25.5">
      <c r="A26" s="9" t="s">
        <v>38</v>
      </c>
      <c r="B26" s="4" t="s">
        <v>37</v>
      </c>
      <c r="C26" s="5">
        <v>38.5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26.25" thickBot="1">
      <c r="A27" s="9" t="s">
        <v>114</v>
      </c>
      <c r="B27" s="4" t="s">
        <v>15</v>
      </c>
      <c r="C27" s="5">
        <v>6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ht="13.5" thickBot="1">
      <c r="A28" s="123" t="s">
        <v>63</v>
      </c>
      <c r="B28" s="124"/>
      <c r="C28" s="125"/>
      <c r="D28" s="126"/>
      <c r="E28" s="127"/>
      <c r="F28" s="127"/>
      <c r="G28" s="128"/>
      <c r="H28" s="129">
        <f>SUM(H8:H27)</f>
        <v>0</v>
      </c>
      <c r="I28" s="127">
        <f>SUM(I8:I27)</f>
        <v>0</v>
      </c>
      <c r="J28" s="127">
        <f>SUM(J8:J27)</f>
        <v>0</v>
      </c>
      <c r="K28" s="130">
        <f>SUM(K8:K27)</f>
        <v>0</v>
      </c>
    </row>
    <row r="29" spans="1:11" ht="12.75">
      <c r="A29" s="102" t="s">
        <v>77</v>
      </c>
      <c r="B29" s="84" t="s">
        <v>20</v>
      </c>
      <c r="C29" s="109"/>
      <c r="D29" s="86"/>
      <c r="E29" s="87"/>
      <c r="F29" s="87"/>
      <c r="G29" s="88"/>
      <c r="H29" s="50">
        <f>H28*2%</f>
        <v>0</v>
      </c>
      <c r="I29" s="113"/>
      <c r="J29" s="113"/>
      <c r="K29" s="52">
        <f>H29</f>
        <v>0</v>
      </c>
    </row>
    <row r="30" spans="1:11" ht="13.5" thickBot="1">
      <c r="A30" s="103" t="s">
        <v>78</v>
      </c>
      <c r="B30" s="89"/>
      <c r="C30" s="114"/>
      <c r="D30" s="91"/>
      <c r="E30" s="92"/>
      <c r="F30" s="92"/>
      <c r="G30" s="93"/>
      <c r="H30" s="253">
        <f>H28+H29</f>
        <v>0</v>
      </c>
      <c r="I30" s="254">
        <f>I28+I29</f>
        <v>0</v>
      </c>
      <c r="J30" s="254">
        <f>J28+J29</f>
        <v>0</v>
      </c>
      <c r="K30" s="255">
        <f>K28+K29</f>
        <v>0</v>
      </c>
    </row>
  </sheetData>
  <sheetProtection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zoomScaleSheetLayoutView="75" workbookViewId="0" topLeftCell="A7">
      <selection activeCell="A28" sqref="A28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9.140625" style="60" customWidth="1"/>
    <col min="5" max="5" width="9.421875" style="60" customWidth="1"/>
    <col min="6" max="6" width="11.140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100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K33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28</v>
      </c>
      <c r="B9" s="2" t="s">
        <v>4</v>
      </c>
      <c r="C9" s="3">
        <v>49.22</v>
      </c>
      <c r="D9" s="43"/>
      <c r="E9" s="44"/>
      <c r="F9" s="44"/>
      <c r="G9" s="45"/>
      <c r="H9" s="46"/>
      <c r="I9" s="44"/>
      <c r="J9" s="44"/>
      <c r="K9" s="47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29</v>
      </c>
      <c r="B11" s="4" t="s">
        <v>4</v>
      </c>
      <c r="C11" s="5">
        <v>34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01" customFormat="1" ht="12.75">
      <c r="A12" s="9" t="s">
        <v>31</v>
      </c>
      <c r="B12" s="4" t="s">
        <v>15</v>
      </c>
      <c r="C12" s="5">
        <v>6</v>
      </c>
      <c r="D12" s="43"/>
      <c r="E12" s="44"/>
      <c r="F12" s="44"/>
      <c r="G12" s="45"/>
      <c r="H12" s="46"/>
      <c r="I12" s="44">
        <f>ROUND(C12*E12,2)</f>
        <v>0</v>
      </c>
      <c r="J12" s="44">
        <f>ROUND(C12*F12,2)</f>
        <v>0</v>
      </c>
      <c r="K12" s="47">
        <f>SUBTOTAL(9,H12:J12)</f>
        <v>0</v>
      </c>
    </row>
    <row r="13" spans="1:11" s="14" customFormat="1" ht="12.75">
      <c r="A13" s="9" t="s">
        <v>30</v>
      </c>
      <c r="B13" s="4" t="s">
        <v>4</v>
      </c>
      <c r="C13" s="5">
        <f>C9</f>
        <v>49.22</v>
      </c>
      <c r="D13" s="43"/>
      <c r="E13" s="44"/>
      <c r="F13" s="44"/>
      <c r="G13" s="45"/>
      <c r="H13" s="46"/>
      <c r="I13" s="44">
        <f>ROUND(C13*E13,2)</f>
        <v>0</v>
      </c>
      <c r="J13" s="44">
        <f>ROUND(C13*F13,2)</f>
        <v>0</v>
      </c>
      <c r="K13" s="47">
        <f>SUBTOTAL(9,H13:J13)</f>
        <v>0</v>
      </c>
    </row>
    <row r="14" spans="1:11" s="14" customFormat="1" ht="12.75">
      <c r="A14" s="10" t="s">
        <v>25</v>
      </c>
      <c r="B14" s="6"/>
      <c r="C14" s="104"/>
      <c r="D14" s="43"/>
      <c r="E14" s="44"/>
      <c r="F14" s="44"/>
      <c r="G14" s="45"/>
      <c r="H14" s="46"/>
      <c r="I14" s="44"/>
      <c r="J14" s="44"/>
      <c r="K14" s="48"/>
    </row>
    <row r="15" spans="1:11" s="14" customFormat="1" ht="12.75">
      <c r="A15" s="8" t="s">
        <v>19</v>
      </c>
      <c r="B15" s="2"/>
      <c r="C15" s="3"/>
      <c r="D15" s="43"/>
      <c r="E15" s="44"/>
      <c r="F15" s="44"/>
      <c r="G15" s="45"/>
      <c r="H15" s="46"/>
      <c r="I15" s="44"/>
      <c r="J15" s="44"/>
      <c r="K15" s="48"/>
    </row>
    <row r="16" spans="1:11" s="14" customFormat="1" ht="12.75">
      <c r="A16" s="9" t="s">
        <v>17</v>
      </c>
      <c r="B16" s="4" t="s">
        <v>4</v>
      </c>
      <c r="C16" s="5">
        <f>C9*1.15</f>
        <v>56.602999999999994</v>
      </c>
      <c r="D16" s="43"/>
      <c r="E16" s="44"/>
      <c r="F16" s="44"/>
      <c r="G16" s="45"/>
      <c r="H16" s="46">
        <f aca="true" t="shared" si="0" ref="H16:H30">ROUND(C16*D16,2)</f>
        <v>0</v>
      </c>
      <c r="I16" s="44">
        <f aca="true" t="shared" si="1" ref="I16:I30">ROUND(C16*E16,2)</f>
        <v>0</v>
      </c>
      <c r="J16" s="44">
        <f aca="true" t="shared" si="2" ref="J16:J30">ROUND(C16*F16,2)</f>
        <v>0</v>
      </c>
      <c r="K16" s="47">
        <f aca="true" t="shared" si="3" ref="K16:K30">SUBTOTAL(9,H16:J16)</f>
        <v>0</v>
      </c>
    </row>
    <row r="17" spans="1:11" s="14" customFormat="1" ht="25.5">
      <c r="A17" s="9" t="s">
        <v>84</v>
      </c>
      <c r="B17" s="4" t="s">
        <v>4</v>
      </c>
      <c r="C17" s="5">
        <f>C16</f>
        <v>56.602999999999994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12.75">
      <c r="A18" s="9" t="s">
        <v>18</v>
      </c>
      <c r="B18" s="4" t="s">
        <v>4</v>
      </c>
      <c r="C18" s="5">
        <v>112.2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25.5">
      <c r="A19" s="9" t="s">
        <v>83</v>
      </c>
      <c r="B19" s="4" t="s">
        <v>4</v>
      </c>
      <c r="C19" s="5">
        <f>C18</f>
        <v>112.2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25.5">
      <c r="A20" s="273" t="s">
        <v>110</v>
      </c>
      <c r="B20" s="4" t="s">
        <v>15</v>
      </c>
      <c r="C20" s="5">
        <v>4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25.5">
      <c r="A21" s="9" t="s">
        <v>111</v>
      </c>
      <c r="B21" s="4" t="s">
        <v>15</v>
      </c>
      <c r="C21" s="5">
        <v>2</v>
      </c>
      <c r="D21" s="43"/>
      <c r="E21" s="44"/>
      <c r="F21" s="44"/>
      <c r="G21" s="45"/>
      <c r="H21" s="46">
        <f>ROUND(C21*D21,2)</f>
        <v>0</v>
      </c>
      <c r="I21" s="44">
        <f>ROUND(C21*E21,2)</f>
        <v>0</v>
      </c>
      <c r="J21" s="44">
        <f>ROUND(C21*F21,2)</f>
        <v>0</v>
      </c>
      <c r="K21" s="47">
        <f>SUBTOTAL(9,H21:J21)</f>
        <v>0</v>
      </c>
    </row>
    <row r="22" spans="1:11" s="14" customFormat="1" ht="12.75">
      <c r="A22" s="9" t="s">
        <v>109</v>
      </c>
      <c r="B22" s="4" t="s">
        <v>4</v>
      </c>
      <c r="C22" s="47">
        <v>49.22</v>
      </c>
      <c r="D22" s="43"/>
      <c r="E22" s="44"/>
      <c r="F22" s="44"/>
      <c r="G22" s="45"/>
      <c r="H22" s="46"/>
      <c r="I22" s="44">
        <f>ROUND(C22*E22,2)</f>
        <v>0</v>
      </c>
      <c r="J22" s="44">
        <f>ROUND(C22*F22,2)</f>
        <v>0</v>
      </c>
      <c r="K22" s="47">
        <f>SUBTOTAL(9,H22:J22)</f>
        <v>0</v>
      </c>
    </row>
    <row r="23" spans="1:11" s="14" customFormat="1" ht="12.75">
      <c r="A23" s="9" t="s">
        <v>27</v>
      </c>
      <c r="B23" s="4" t="s">
        <v>4</v>
      </c>
      <c r="C23" s="5">
        <v>59.53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25.5">
      <c r="A24" s="9" t="s">
        <v>82</v>
      </c>
      <c r="B24" s="4" t="s">
        <v>4</v>
      </c>
      <c r="C24" s="5">
        <f>C23</f>
        <v>59.53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38.25">
      <c r="A25" s="9" t="s">
        <v>87</v>
      </c>
      <c r="B25" s="4" t="s">
        <v>15</v>
      </c>
      <c r="C25" s="5">
        <v>10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12.75">
      <c r="A26" s="9" t="s">
        <v>35</v>
      </c>
      <c r="B26" s="4" t="s">
        <v>37</v>
      </c>
      <c r="C26" s="5">
        <v>132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12.75">
      <c r="A27" s="9" t="s">
        <v>36</v>
      </c>
      <c r="B27" s="4" t="s">
        <v>37</v>
      </c>
      <c r="C27" s="5">
        <v>31.9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s="14" customFormat="1" ht="25.5">
      <c r="A28" s="9" t="s">
        <v>113</v>
      </c>
      <c r="B28" s="4" t="s">
        <v>15</v>
      </c>
      <c r="C28" s="5">
        <v>43</v>
      </c>
      <c r="D28" s="43"/>
      <c r="E28" s="44"/>
      <c r="F28" s="44"/>
      <c r="G28" s="45"/>
      <c r="H28" s="46">
        <f t="shared" si="0"/>
        <v>0</v>
      </c>
      <c r="I28" s="44">
        <f t="shared" si="1"/>
        <v>0</v>
      </c>
      <c r="J28" s="44">
        <f t="shared" si="2"/>
        <v>0</v>
      </c>
      <c r="K28" s="47">
        <f t="shared" si="3"/>
        <v>0</v>
      </c>
    </row>
    <row r="29" spans="1:11" s="14" customFormat="1" ht="25.5">
      <c r="A29" s="9" t="s">
        <v>38</v>
      </c>
      <c r="B29" s="4" t="s">
        <v>37</v>
      </c>
      <c r="C29" s="5">
        <v>55</v>
      </c>
      <c r="D29" s="43"/>
      <c r="E29" s="44"/>
      <c r="F29" s="44"/>
      <c r="G29" s="45"/>
      <c r="H29" s="46">
        <f t="shared" si="0"/>
        <v>0</v>
      </c>
      <c r="I29" s="44">
        <f t="shared" si="1"/>
        <v>0</v>
      </c>
      <c r="J29" s="44">
        <f t="shared" si="2"/>
        <v>0</v>
      </c>
      <c r="K29" s="47">
        <f t="shared" si="3"/>
        <v>0</v>
      </c>
    </row>
    <row r="30" spans="1:11" s="14" customFormat="1" ht="26.25" thickBot="1">
      <c r="A30" s="9" t="s">
        <v>114</v>
      </c>
      <c r="B30" s="4" t="s">
        <v>15</v>
      </c>
      <c r="C30" s="5">
        <v>10</v>
      </c>
      <c r="D30" s="43"/>
      <c r="E30" s="44"/>
      <c r="F30" s="44"/>
      <c r="G30" s="45"/>
      <c r="H30" s="46">
        <f t="shared" si="0"/>
        <v>0</v>
      </c>
      <c r="I30" s="44">
        <f t="shared" si="1"/>
        <v>0</v>
      </c>
      <c r="J30" s="44">
        <f t="shared" si="2"/>
        <v>0</v>
      </c>
      <c r="K30" s="47">
        <f t="shared" si="3"/>
        <v>0</v>
      </c>
    </row>
    <row r="31" spans="1:11" ht="13.5" thickBot="1">
      <c r="A31" s="123" t="s">
        <v>63</v>
      </c>
      <c r="B31" s="124"/>
      <c r="C31" s="125"/>
      <c r="D31" s="126"/>
      <c r="E31" s="127"/>
      <c r="F31" s="127"/>
      <c r="G31" s="128"/>
      <c r="H31" s="129">
        <f>SUM(H9:H30)</f>
        <v>0</v>
      </c>
      <c r="I31" s="127">
        <f>SUM(I9:I30)</f>
        <v>0</v>
      </c>
      <c r="J31" s="127">
        <f>SUM(J9:J30)</f>
        <v>0</v>
      </c>
      <c r="K31" s="130">
        <f>SUM(K9:K30)</f>
        <v>0</v>
      </c>
    </row>
    <row r="32" spans="1:11" ht="12.75">
      <c r="A32" s="102" t="s">
        <v>77</v>
      </c>
      <c r="B32" s="84" t="s">
        <v>20</v>
      </c>
      <c r="C32" s="85"/>
      <c r="D32" s="84"/>
      <c r="E32" s="87"/>
      <c r="F32" s="96"/>
      <c r="G32" s="97"/>
      <c r="H32" s="256">
        <f>H31*2%</f>
        <v>0</v>
      </c>
      <c r="I32" s="15"/>
      <c r="J32" s="15"/>
      <c r="K32" s="16">
        <f>H32</f>
        <v>0</v>
      </c>
    </row>
    <row r="33" spans="1:11" ht="13.5" thickBot="1">
      <c r="A33" s="103" t="s">
        <v>78</v>
      </c>
      <c r="B33" s="89"/>
      <c r="C33" s="90"/>
      <c r="D33" s="98"/>
      <c r="E33" s="92"/>
      <c r="F33" s="99"/>
      <c r="G33" s="100"/>
      <c r="H33" s="258">
        <f>H31+H32</f>
        <v>0</v>
      </c>
      <c r="I33" s="259">
        <f>I31+I32</f>
        <v>0</v>
      </c>
      <c r="J33" s="259">
        <f>J31+J32</f>
        <v>0</v>
      </c>
      <c r="K33" s="257">
        <f>K31+K32</f>
        <v>0</v>
      </c>
    </row>
  </sheetData>
  <sheetProtection/>
  <autoFilter ref="A8:K30"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SheetLayoutView="75" workbookViewId="0" topLeftCell="A7">
      <selection activeCell="A28" sqref="A28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8.421875" style="60" customWidth="1"/>
    <col min="5" max="5" width="9.421875" style="60" customWidth="1"/>
    <col min="6" max="6" width="8.8515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101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K31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42</v>
      </c>
      <c r="B9" s="2" t="s">
        <v>4</v>
      </c>
      <c r="C9" s="3">
        <v>12.48</v>
      </c>
      <c r="D9" s="43"/>
      <c r="E9" s="44"/>
      <c r="F9" s="44"/>
      <c r="G9" s="45"/>
      <c r="H9" s="46"/>
      <c r="I9" s="44"/>
      <c r="J9" s="44"/>
      <c r="K9" s="48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31</v>
      </c>
      <c r="B11" s="4" t="s">
        <v>15</v>
      </c>
      <c r="C11" s="5">
        <v>4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9" t="s">
        <v>29</v>
      </c>
      <c r="B12" s="4" t="s">
        <v>4</v>
      </c>
      <c r="C12" s="5">
        <v>8.7</v>
      </c>
      <c r="D12" s="43"/>
      <c r="E12" s="44"/>
      <c r="F12" s="44"/>
      <c r="G12" s="45"/>
      <c r="H12" s="46"/>
      <c r="I12" s="44">
        <f>ROUND(C12*E12,2)</f>
        <v>0</v>
      </c>
      <c r="J12" s="44">
        <f>ROUND(C12*F12,2)</f>
        <v>0</v>
      </c>
      <c r="K12" s="47">
        <f>SUBTOTAL(9,H12:J12)</f>
        <v>0</v>
      </c>
    </row>
    <row r="13" spans="1:11" s="14" customFormat="1" ht="12.75">
      <c r="A13" s="10" t="s">
        <v>25</v>
      </c>
      <c r="B13" s="6"/>
      <c r="C13" s="104"/>
      <c r="D13" s="43"/>
      <c r="E13" s="44"/>
      <c r="F13" s="44"/>
      <c r="G13" s="45"/>
      <c r="H13" s="46"/>
      <c r="I13" s="44"/>
      <c r="J13" s="44"/>
      <c r="K13" s="47"/>
    </row>
    <row r="14" spans="1:11" s="14" customFormat="1" ht="12.75">
      <c r="A14" s="8" t="s">
        <v>19</v>
      </c>
      <c r="B14" s="2"/>
      <c r="C14" s="3"/>
      <c r="D14" s="43"/>
      <c r="E14" s="44"/>
      <c r="F14" s="44"/>
      <c r="G14" s="45"/>
      <c r="H14" s="46"/>
      <c r="I14" s="44"/>
      <c r="J14" s="44"/>
      <c r="K14" s="47"/>
    </row>
    <row r="15" spans="1:11" s="14" customFormat="1" ht="12.75">
      <c r="A15" s="9" t="s">
        <v>17</v>
      </c>
      <c r="B15" s="4" t="s">
        <v>4</v>
      </c>
      <c r="C15" s="5">
        <f>C9*1.15</f>
        <v>14.351999999999999</v>
      </c>
      <c r="D15" s="43"/>
      <c r="E15" s="44"/>
      <c r="F15" s="44"/>
      <c r="G15" s="45"/>
      <c r="H15" s="46">
        <f aca="true" t="shared" si="0" ref="H15:H28">ROUND(C15*D15,2)</f>
        <v>0</v>
      </c>
      <c r="I15" s="44">
        <f aca="true" t="shared" si="1" ref="I15:I28">ROUND(C15*E15,2)</f>
        <v>0</v>
      </c>
      <c r="J15" s="44">
        <f aca="true" t="shared" si="2" ref="J15:J28">ROUND(C15*F15,2)</f>
        <v>0</v>
      </c>
      <c r="K15" s="47">
        <f aca="true" t="shared" si="3" ref="K15:K28">SUBTOTAL(9,H15:J15)</f>
        <v>0</v>
      </c>
    </row>
    <row r="16" spans="1:11" s="14" customFormat="1" ht="25.5">
      <c r="A16" s="9" t="s">
        <v>84</v>
      </c>
      <c r="B16" s="4" t="s">
        <v>4</v>
      </c>
      <c r="C16" s="5">
        <f>C15</f>
        <v>14.351999999999999</v>
      </c>
      <c r="D16" s="43"/>
      <c r="E16" s="44"/>
      <c r="F16" s="44"/>
      <c r="G16" s="45"/>
      <c r="H16" s="46">
        <f t="shared" si="0"/>
        <v>0</v>
      </c>
      <c r="I16" s="44">
        <f t="shared" si="1"/>
        <v>0</v>
      </c>
      <c r="J16" s="44">
        <f t="shared" si="2"/>
        <v>0</v>
      </c>
      <c r="K16" s="47">
        <f t="shared" si="3"/>
        <v>0</v>
      </c>
    </row>
    <row r="17" spans="1:11" s="14" customFormat="1" ht="12.75">
      <c r="A17" s="9" t="s">
        <v>18</v>
      </c>
      <c r="B17" s="4" t="s">
        <v>4</v>
      </c>
      <c r="C17" s="5">
        <v>55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25.5">
      <c r="A18" s="9" t="s">
        <v>83</v>
      </c>
      <c r="B18" s="4" t="s">
        <v>4</v>
      </c>
      <c r="C18" s="5">
        <v>55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12.75">
      <c r="A19" s="9" t="s">
        <v>109</v>
      </c>
      <c r="B19" s="4" t="s">
        <v>4</v>
      </c>
      <c r="C19" s="47">
        <v>11.58</v>
      </c>
      <c r="D19" s="43"/>
      <c r="E19" s="44"/>
      <c r="F19" s="44"/>
      <c r="G19" s="45"/>
      <c r="H19" s="46"/>
      <c r="I19" s="44">
        <f>ROUND(C19*E19,2)</f>
        <v>0</v>
      </c>
      <c r="J19" s="44">
        <f>ROUND(C19*F19,2)</f>
        <v>0</v>
      </c>
      <c r="K19" s="47">
        <f>SUBTOTAL(9,H19:J19)</f>
        <v>0</v>
      </c>
    </row>
    <row r="20" spans="1:11" s="14" customFormat="1" ht="12.75">
      <c r="A20" s="9" t="s">
        <v>27</v>
      </c>
      <c r="B20" s="4" t="s">
        <v>4</v>
      </c>
      <c r="C20" s="5">
        <f>C9</f>
        <v>12.48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25.5">
      <c r="A21" s="9" t="s">
        <v>82</v>
      </c>
      <c r="B21" s="4" t="s">
        <v>4</v>
      </c>
      <c r="C21" s="5">
        <f>C20</f>
        <v>12.48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25.5">
      <c r="A22" s="273" t="s">
        <v>110</v>
      </c>
      <c r="B22" s="4" t="s">
        <v>15</v>
      </c>
      <c r="C22" s="5">
        <v>1</v>
      </c>
      <c r="D22" s="43"/>
      <c r="E22" s="44"/>
      <c r="F22" s="44"/>
      <c r="G22" s="45"/>
      <c r="H22" s="46">
        <f t="shared" si="0"/>
        <v>0</v>
      </c>
      <c r="I22" s="44">
        <f t="shared" si="1"/>
        <v>0</v>
      </c>
      <c r="J22" s="44">
        <f t="shared" si="2"/>
        <v>0</v>
      </c>
      <c r="K22" s="47">
        <f t="shared" si="3"/>
        <v>0</v>
      </c>
    </row>
    <row r="23" spans="1:11" s="14" customFormat="1" ht="38.25">
      <c r="A23" s="9" t="s">
        <v>87</v>
      </c>
      <c r="B23" s="4" t="s">
        <v>15</v>
      </c>
      <c r="C23" s="5">
        <v>2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12.75">
      <c r="A24" s="9" t="s">
        <v>35</v>
      </c>
      <c r="B24" s="4" t="s">
        <v>37</v>
      </c>
      <c r="C24" s="5">
        <v>49.5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12.75">
      <c r="A25" s="9" t="s">
        <v>36</v>
      </c>
      <c r="B25" s="4" t="s">
        <v>37</v>
      </c>
      <c r="C25" s="5">
        <v>8.8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25.5">
      <c r="A26" s="9" t="s">
        <v>113</v>
      </c>
      <c r="B26" s="4" t="s">
        <v>15</v>
      </c>
      <c r="C26" s="5">
        <v>24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25.5">
      <c r="A27" s="9" t="s">
        <v>38</v>
      </c>
      <c r="B27" s="4" t="s">
        <v>37</v>
      </c>
      <c r="C27" s="5">
        <v>33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s="14" customFormat="1" ht="26.25" thickBot="1">
      <c r="A28" s="9" t="s">
        <v>114</v>
      </c>
      <c r="B28" s="4" t="s">
        <v>15</v>
      </c>
      <c r="C28" s="5">
        <v>4</v>
      </c>
      <c r="D28" s="43"/>
      <c r="E28" s="44"/>
      <c r="F28" s="44"/>
      <c r="G28" s="45"/>
      <c r="H28" s="46">
        <f t="shared" si="0"/>
        <v>0</v>
      </c>
      <c r="I28" s="44">
        <f t="shared" si="1"/>
        <v>0</v>
      </c>
      <c r="J28" s="44">
        <f t="shared" si="2"/>
        <v>0</v>
      </c>
      <c r="K28" s="47">
        <f t="shared" si="3"/>
        <v>0</v>
      </c>
    </row>
    <row r="29" spans="1:11" ht="13.5" thickBot="1">
      <c r="A29" s="123" t="s">
        <v>63</v>
      </c>
      <c r="B29" s="124"/>
      <c r="C29" s="132"/>
      <c r="D29" s="133"/>
      <c r="E29" s="127"/>
      <c r="F29" s="134"/>
      <c r="G29" s="135"/>
      <c r="H29" s="136">
        <f>SUM(H9:H28)</f>
        <v>0</v>
      </c>
      <c r="I29" s="137">
        <f>SUM(I9:I28)</f>
        <v>0</v>
      </c>
      <c r="J29" s="137">
        <f>SUM(J9:J28)</f>
        <v>0</v>
      </c>
      <c r="K29" s="138">
        <f>SUM(K9:K28)</f>
        <v>0</v>
      </c>
    </row>
    <row r="30" spans="1:11" ht="12.75">
      <c r="A30" s="102" t="s">
        <v>77</v>
      </c>
      <c r="B30" s="84" t="s">
        <v>20</v>
      </c>
      <c r="C30" s="85"/>
      <c r="D30" s="84"/>
      <c r="E30" s="87"/>
      <c r="F30" s="96"/>
      <c r="G30" s="97"/>
      <c r="H30" s="256">
        <f>H29*2%</f>
        <v>0</v>
      </c>
      <c r="I30" s="15"/>
      <c r="J30" s="15"/>
      <c r="K30" s="16">
        <f>H29*2%</f>
        <v>0</v>
      </c>
    </row>
    <row r="31" spans="1:11" ht="13.5" thickBot="1">
      <c r="A31" s="103" t="s">
        <v>78</v>
      </c>
      <c r="B31" s="89"/>
      <c r="C31" s="90"/>
      <c r="D31" s="98"/>
      <c r="E31" s="92"/>
      <c r="F31" s="99"/>
      <c r="G31" s="100"/>
      <c r="H31" s="258">
        <f>H29+H30</f>
        <v>0</v>
      </c>
      <c r="I31" s="259">
        <f>I29+I30</f>
        <v>0</v>
      </c>
      <c r="J31" s="259">
        <f>J29+J30</f>
        <v>0</v>
      </c>
      <c r="K31" s="257">
        <f>K29+K30</f>
        <v>0</v>
      </c>
    </row>
  </sheetData>
  <sheetProtection/>
  <autoFilter ref="A8:K8"/>
  <mergeCells count="10">
    <mergeCell ref="G6:G7"/>
    <mergeCell ref="H6:J6"/>
    <mergeCell ref="K6:K7"/>
    <mergeCell ref="B3:G3"/>
    <mergeCell ref="C4:F4"/>
    <mergeCell ref="A6:A7"/>
    <mergeCell ref="B6:B7"/>
    <mergeCell ref="C6:C7"/>
    <mergeCell ref="D6:F6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SheetLayoutView="75" workbookViewId="0" topLeftCell="A5">
      <selection activeCell="A29" sqref="A29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8.421875" style="60" customWidth="1"/>
    <col min="5" max="5" width="9.421875" style="60" customWidth="1"/>
    <col min="6" max="6" width="8.8515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102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K36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43</v>
      </c>
      <c r="B9" s="2" t="s">
        <v>4</v>
      </c>
      <c r="C9" s="3">
        <v>9.9</v>
      </c>
      <c r="D9" s="43"/>
      <c r="E9" s="44"/>
      <c r="F9" s="44"/>
      <c r="G9" s="45"/>
      <c r="H9" s="46"/>
      <c r="I9" s="44"/>
      <c r="J9" s="44"/>
      <c r="K9" s="48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31</v>
      </c>
      <c r="B11" s="4" t="s">
        <v>15</v>
      </c>
      <c r="C11" s="5">
        <v>2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9" t="s">
        <v>29</v>
      </c>
      <c r="B12" s="4" t="s">
        <v>4</v>
      </c>
      <c r="C12" s="5">
        <v>11</v>
      </c>
      <c r="D12" s="43"/>
      <c r="E12" s="44"/>
      <c r="F12" s="44"/>
      <c r="G12" s="45"/>
      <c r="H12" s="46"/>
      <c r="I12" s="44">
        <f>ROUND(C12*E12,2)</f>
        <v>0</v>
      </c>
      <c r="J12" s="44">
        <f>ROUND(C12*F12,2)</f>
        <v>0</v>
      </c>
      <c r="K12" s="47">
        <f>SUBTOTAL(9,H12:J12)</f>
        <v>0</v>
      </c>
    </row>
    <row r="13" spans="1:11" s="14" customFormat="1" ht="12.75">
      <c r="A13" s="10" t="s">
        <v>25</v>
      </c>
      <c r="B13" s="6"/>
      <c r="C13" s="104"/>
      <c r="D13" s="43"/>
      <c r="E13" s="44"/>
      <c r="F13" s="44"/>
      <c r="G13" s="45"/>
      <c r="H13" s="46"/>
      <c r="I13" s="44"/>
      <c r="J13" s="44"/>
      <c r="K13" s="48"/>
    </row>
    <row r="14" spans="1:11" s="14" customFormat="1" ht="12.75">
      <c r="A14" s="8" t="s">
        <v>19</v>
      </c>
      <c r="B14" s="2"/>
      <c r="C14" s="3"/>
      <c r="D14" s="43"/>
      <c r="E14" s="44"/>
      <c r="F14" s="44"/>
      <c r="G14" s="45"/>
      <c r="H14" s="46"/>
      <c r="I14" s="44"/>
      <c r="J14" s="44"/>
      <c r="K14" s="48"/>
    </row>
    <row r="15" spans="1:11" s="14" customFormat="1" ht="12.75">
      <c r="A15" s="9" t="s">
        <v>17</v>
      </c>
      <c r="B15" s="4" t="s">
        <v>4</v>
      </c>
      <c r="C15" s="5">
        <f>C9*1.15</f>
        <v>11.385</v>
      </c>
      <c r="D15" s="43"/>
      <c r="E15" s="44"/>
      <c r="F15" s="44"/>
      <c r="G15" s="45"/>
      <c r="H15" s="46">
        <f aca="true" t="shared" si="0" ref="H15:H29">ROUND(C15*D15,2)</f>
        <v>0</v>
      </c>
      <c r="I15" s="44">
        <f aca="true" t="shared" si="1" ref="I15:I29">ROUND(C15*E15,2)</f>
        <v>0</v>
      </c>
      <c r="J15" s="44">
        <f aca="true" t="shared" si="2" ref="J15:J29">ROUND(C15*F15,2)</f>
        <v>0</v>
      </c>
      <c r="K15" s="47">
        <f aca="true" t="shared" si="3" ref="K15:K29">SUBTOTAL(9,H15:J15)</f>
        <v>0</v>
      </c>
    </row>
    <row r="16" spans="1:11" s="14" customFormat="1" ht="25.5">
      <c r="A16" s="9" t="s">
        <v>84</v>
      </c>
      <c r="B16" s="4" t="s">
        <v>4</v>
      </c>
      <c r="C16" s="5">
        <f>C15</f>
        <v>11.385</v>
      </c>
      <c r="D16" s="43"/>
      <c r="E16" s="44"/>
      <c r="F16" s="44"/>
      <c r="G16" s="45"/>
      <c r="H16" s="46">
        <f t="shared" si="0"/>
        <v>0</v>
      </c>
      <c r="I16" s="44">
        <f t="shared" si="1"/>
        <v>0</v>
      </c>
      <c r="J16" s="44">
        <f t="shared" si="2"/>
        <v>0</v>
      </c>
      <c r="K16" s="47">
        <f t="shared" si="3"/>
        <v>0</v>
      </c>
    </row>
    <row r="17" spans="1:11" s="14" customFormat="1" ht="12.75">
      <c r="A17" s="9" t="s">
        <v>18</v>
      </c>
      <c r="B17" s="4" t="s">
        <v>4</v>
      </c>
      <c r="C17" s="5">
        <v>27.5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25.5">
      <c r="A18" s="9" t="s">
        <v>83</v>
      </c>
      <c r="B18" s="4" t="s">
        <v>4</v>
      </c>
      <c r="C18" s="5">
        <f>C17</f>
        <v>27.5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12.75">
      <c r="A19" s="9" t="s">
        <v>46</v>
      </c>
      <c r="B19" s="4" t="s">
        <v>4</v>
      </c>
      <c r="C19" s="5">
        <v>22</v>
      </c>
      <c r="D19" s="43"/>
      <c r="E19" s="44"/>
      <c r="F19" s="44"/>
      <c r="G19" s="45"/>
      <c r="H19" s="46">
        <f>ROUND(C19*D19,2)</f>
        <v>0</v>
      </c>
      <c r="I19" s="44">
        <f>ROUND(C19*E19,2)</f>
        <v>0</v>
      </c>
      <c r="J19" s="44">
        <f>ROUND(C19*F19,2)</f>
        <v>0</v>
      </c>
      <c r="K19" s="47">
        <f>SUBTOTAL(9,H19:J19)</f>
        <v>0</v>
      </c>
    </row>
    <row r="20" spans="1:11" s="14" customFormat="1" ht="12.75">
      <c r="A20" s="9" t="s">
        <v>47</v>
      </c>
      <c r="B20" s="4" t="s">
        <v>4</v>
      </c>
      <c r="C20" s="5">
        <f>C19</f>
        <v>22</v>
      </c>
      <c r="D20" s="43"/>
      <c r="E20" s="44"/>
      <c r="F20" s="44"/>
      <c r="G20" s="45"/>
      <c r="H20" s="46">
        <f>ROUND(C20*D20,2)</f>
        <v>0</v>
      </c>
      <c r="I20" s="44">
        <f>ROUND(C20*E20,2)</f>
        <v>0</v>
      </c>
      <c r="J20" s="44">
        <f>ROUND(C20*F20,2)</f>
        <v>0</v>
      </c>
      <c r="K20" s="47">
        <f>SUBTOTAL(9,H20:J20)</f>
        <v>0</v>
      </c>
    </row>
    <row r="21" spans="1:11" s="14" customFormat="1" ht="12.75">
      <c r="A21" s="9" t="s">
        <v>44</v>
      </c>
      <c r="B21" s="4" t="s">
        <v>4</v>
      </c>
      <c r="C21" s="5">
        <v>10.89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12.75">
      <c r="A22" s="9" t="s">
        <v>45</v>
      </c>
      <c r="B22" s="4" t="s">
        <v>4</v>
      </c>
      <c r="C22" s="5">
        <f>C21</f>
        <v>10.89</v>
      </c>
      <c r="D22" s="43"/>
      <c r="E22" s="44"/>
      <c r="F22" s="44"/>
      <c r="G22" s="45"/>
      <c r="H22" s="46">
        <f t="shared" si="0"/>
        <v>0</v>
      </c>
      <c r="I22" s="44">
        <f t="shared" si="1"/>
        <v>0</v>
      </c>
      <c r="J22" s="44">
        <f t="shared" si="2"/>
        <v>0</v>
      </c>
      <c r="K22" s="47">
        <f t="shared" si="3"/>
        <v>0</v>
      </c>
    </row>
    <row r="23" spans="1:11" s="14" customFormat="1" ht="25.5">
      <c r="A23" s="9" t="s">
        <v>81</v>
      </c>
      <c r="B23" s="4" t="s">
        <v>4</v>
      </c>
      <c r="C23" s="5">
        <v>22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25.5">
      <c r="A24" s="9" t="s">
        <v>111</v>
      </c>
      <c r="B24" s="4" t="s">
        <v>15</v>
      </c>
      <c r="C24" s="5">
        <v>2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25.5">
      <c r="A25" s="273" t="s">
        <v>110</v>
      </c>
      <c r="B25" s="4" t="s">
        <v>15</v>
      </c>
      <c r="C25" s="5">
        <v>1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41.25" customHeight="1">
      <c r="A26" s="9" t="s">
        <v>88</v>
      </c>
      <c r="B26" s="4" t="s">
        <v>15</v>
      </c>
      <c r="C26" s="5">
        <v>2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12.75">
      <c r="A27" s="9" t="s">
        <v>35</v>
      </c>
      <c r="B27" s="4" t="s">
        <v>37</v>
      </c>
      <c r="C27" s="5">
        <v>33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s="14" customFormat="1" ht="12.75">
      <c r="A28" s="9" t="s">
        <v>36</v>
      </c>
      <c r="B28" s="4" t="s">
        <v>37</v>
      </c>
      <c r="C28" s="5">
        <v>5.5</v>
      </c>
      <c r="D28" s="43"/>
      <c r="E28" s="44"/>
      <c r="F28" s="44"/>
      <c r="G28" s="45"/>
      <c r="H28" s="46">
        <f t="shared" si="0"/>
        <v>0</v>
      </c>
      <c r="I28" s="44">
        <f t="shared" si="1"/>
        <v>0</v>
      </c>
      <c r="J28" s="44">
        <f t="shared" si="2"/>
        <v>0</v>
      </c>
      <c r="K28" s="47">
        <f t="shared" si="3"/>
        <v>0</v>
      </c>
    </row>
    <row r="29" spans="1:11" s="14" customFormat="1" ht="25.5">
      <c r="A29" s="9" t="s">
        <v>113</v>
      </c>
      <c r="B29" s="4" t="s">
        <v>15</v>
      </c>
      <c r="C29" s="5">
        <v>1</v>
      </c>
      <c r="D29" s="43"/>
      <c r="E29" s="44"/>
      <c r="F29" s="44"/>
      <c r="G29" s="45"/>
      <c r="H29" s="46">
        <f t="shared" si="0"/>
        <v>0</v>
      </c>
      <c r="I29" s="44">
        <f t="shared" si="1"/>
        <v>0</v>
      </c>
      <c r="J29" s="44">
        <f t="shared" si="2"/>
        <v>0</v>
      </c>
      <c r="K29" s="47">
        <f t="shared" si="3"/>
        <v>0</v>
      </c>
    </row>
    <row r="30" spans="1:11" s="14" customFormat="1" ht="12.75">
      <c r="A30" s="9" t="s">
        <v>93</v>
      </c>
      <c r="B30" s="4" t="s">
        <v>15</v>
      </c>
      <c r="C30" s="5">
        <v>2</v>
      </c>
      <c r="D30" s="43"/>
      <c r="E30" s="44"/>
      <c r="F30" s="44"/>
      <c r="G30" s="45"/>
      <c r="H30" s="46">
        <f>ROUND(C30*D30,2)</f>
        <v>0</v>
      </c>
      <c r="I30" s="44">
        <f>ROUND(C30*E30,2)</f>
        <v>0</v>
      </c>
      <c r="J30" s="44">
        <f>ROUND(C30*F30,2)</f>
        <v>0</v>
      </c>
      <c r="K30" s="47">
        <f>SUBTOTAL(9,H30:J30)</f>
        <v>0</v>
      </c>
    </row>
    <row r="31" spans="1:11" s="14" customFormat="1" ht="12.75">
      <c r="A31" s="9" t="s">
        <v>94</v>
      </c>
      <c r="B31" s="4" t="s">
        <v>15</v>
      </c>
      <c r="C31" s="5">
        <v>1</v>
      </c>
      <c r="D31" s="43"/>
      <c r="E31" s="44"/>
      <c r="F31" s="44"/>
      <c r="G31" s="45"/>
      <c r="H31" s="46">
        <f>ROUND(C31*D31,2)</f>
        <v>0</v>
      </c>
      <c r="I31" s="44">
        <f>ROUND(C31*E31,2)</f>
        <v>0</v>
      </c>
      <c r="J31" s="44">
        <f>ROUND(C31*F31,2)</f>
        <v>0</v>
      </c>
      <c r="K31" s="47">
        <f>SUBTOTAL(9,H31:J31)</f>
        <v>0</v>
      </c>
    </row>
    <row r="32" spans="1:11" s="14" customFormat="1" ht="12.75">
      <c r="A32" s="248" t="s">
        <v>95</v>
      </c>
      <c r="B32" s="4"/>
      <c r="C32" s="5"/>
      <c r="D32" s="43"/>
      <c r="E32" s="44"/>
      <c r="F32" s="44"/>
      <c r="G32" s="45"/>
      <c r="H32" s="46"/>
      <c r="I32" s="44"/>
      <c r="J32" s="44"/>
      <c r="K32" s="47"/>
    </row>
    <row r="33" spans="1:11" s="14" customFormat="1" ht="26.25" thickBot="1">
      <c r="A33" s="249" t="s">
        <v>110</v>
      </c>
      <c r="B33" s="251" t="s">
        <v>15</v>
      </c>
      <c r="C33" s="250">
        <v>3</v>
      </c>
      <c r="D33" s="252"/>
      <c r="E33" s="252"/>
      <c r="F33" s="252"/>
      <c r="G33" s="45"/>
      <c r="H33" s="46">
        <f>ROUND(C33*D33,2)</f>
        <v>0</v>
      </c>
      <c r="I33" s="44">
        <f>ROUND(C33*E33,2)</f>
        <v>0</v>
      </c>
      <c r="J33" s="44">
        <f>ROUND(C33*F33,2)</f>
        <v>0</v>
      </c>
      <c r="K33" s="47">
        <f>SUBTOTAL(9,H33:J33)</f>
        <v>0</v>
      </c>
    </row>
    <row r="34" spans="1:11" ht="13.5" thickBot="1">
      <c r="A34" s="123" t="s">
        <v>63</v>
      </c>
      <c r="B34" s="124"/>
      <c r="C34" s="125"/>
      <c r="D34" s="126"/>
      <c r="E34" s="127"/>
      <c r="F34" s="127"/>
      <c r="G34" s="128"/>
      <c r="H34" s="129">
        <f>SUM(H9:H33)</f>
        <v>0</v>
      </c>
      <c r="I34" s="127">
        <f>SUM(I9:I33)</f>
        <v>0</v>
      </c>
      <c r="J34" s="127">
        <f>SUM(J9:J33)</f>
        <v>0</v>
      </c>
      <c r="K34" s="130">
        <f>SUM(K9:K33)</f>
        <v>0</v>
      </c>
    </row>
    <row r="35" spans="1:11" ht="12.75">
      <c r="A35" s="102" t="s">
        <v>77</v>
      </c>
      <c r="B35" s="84" t="s">
        <v>20</v>
      </c>
      <c r="C35" s="109"/>
      <c r="D35" s="86"/>
      <c r="E35" s="87"/>
      <c r="F35" s="87"/>
      <c r="G35" s="88"/>
      <c r="H35" s="50">
        <f>H34*2%</f>
        <v>0</v>
      </c>
      <c r="I35" s="113"/>
      <c r="J35" s="113"/>
      <c r="K35" s="52">
        <f>H35</f>
        <v>0</v>
      </c>
    </row>
    <row r="36" spans="1:11" ht="13.5" thickBot="1">
      <c r="A36" s="103" t="s">
        <v>78</v>
      </c>
      <c r="B36" s="89"/>
      <c r="C36" s="114"/>
      <c r="D36" s="91"/>
      <c r="E36" s="92"/>
      <c r="F36" s="92"/>
      <c r="G36" s="93"/>
      <c r="H36" s="253">
        <f>H34+H35</f>
        <v>0</v>
      </c>
      <c r="I36" s="254">
        <f>I34+I35</f>
        <v>0</v>
      </c>
      <c r="J36" s="254">
        <f>J34+J35</f>
        <v>0</v>
      </c>
      <c r="K36" s="255">
        <f>K34+K35</f>
        <v>0</v>
      </c>
    </row>
  </sheetData>
  <sheetProtection/>
  <autoFilter ref="A8:K8"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SheetLayoutView="75" workbookViewId="0" topLeftCell="A4">
      <selection activeCell="A26" sqref="A26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8.421875" style="60" customWidth="1"/>
    <col min="5" max="5" width="9.421875" style="60" customWidth="1"/>
    <col min="6" max="6" width="8.8515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103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K31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32</v>
      </c>
      <c r="B9" s="2" t="s">
        <v>4</v>
      </c>
      <c r="C9" s="3">
        <v>44.31</v>
      </c>
      <c r="D9" s="43"/>
      <c r="E9" s="44"/>
      <c r="F9" s="44"/>
      <c r="G9" s="45"/>
      <c r="H9" s="46"/>
      <c r="I9" s="44"/>
      <c r="J9" s="44"/>
      <c r="K9" s="48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29</v>
      </c>
      <c r="B11" s="4" t="s">
        <v>4</v>
      </c>
      <c r="C11" s="5">
        <v>16.5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9" t="s">
        <v>31</v>
      </c>
      <c r="B12" s="4" t="s">
        <v>15</v>
      </c>
      <c r="C12" s="5">
        <v>7</v>
      </c>
      <c r="D12" s="43"/>
      <c r="E12" s="44"/>
      <c r="F12" s="44"/>
      <c r="G12" s="45"/>
      <c r="H12" s="46"/>
      <c r="I12" s="44">
        <f>ROUND(C12*E12,2)</f>
        <v>0</v>
      </c>
      <c r="J12" s="44">
        <f>ROUND(C12*F12,2)</f>
        <v>0</v>
      </c>
      <c r="K12" s="47">
        <f>SUBTOTAL(9,H12:J12)</f>
        <v>0</v>
      </c>
    </row>
    <row r="13" spans="1:11" s="14" customFormat="1" ht="12.75">
      <c r="A13" s="9" t="s">
        <v>33</v>
      </c>
      <c r="B13" s="4" t="s">
        <v>4</v>
      </c>
      <c r="C13" s="5">
        <v>104.5</v>
      </c>
      <c r="D13" s="43"/>
      <c r="E13" s="44"/>
      <c r="F13" s="44"/>
      <c r="G13" s="45"/>
      <c r="H13" s="46"/>
      <c r="I13" s="44">
        <f>ROUND(C13*E13,2)</f>
        <v>0</v>
      </c>
      <c r="J13" s="44">
        <f>ROUND(C13*F13,2)</f>
        <v>0</v>
      </c>
      <c r="K13" s="47">
        <f>SUBTOTAL(9,H13:J13)</f>
        <v>0</v>
      </c>
    </row>
    <row r="14" spans="1:11" s="14" customFormat="1" ht="12.75">
      <c r="A14" s="10" t="s">
        <v>25</v>
      </c>
      <c r="B14" s="6"/>
      <c r="C14" s="104"/>
      <c r="D14" s="43"/>
      <c r="E14" s="44"/>
      <c r="F14" s="44"/>
      <c r="G14" s="45"/>
      <c r="H14" s="46"/>
      <c r="I14" s="44"/>
      <c r="J14" s="44"/>
      <c r="K14" s="47"/>
    </row>
    <row r="15" spans="1:11" s="14" customFormat="1" ht="12.75">
      <c r="A15" s="8" t="s">
        <v>19</v>
      </c>
      <c r="B15" s="2"/>
      <c r="C15" s="3"/>
      <c r="D15" s="43"/>
      <c r="E15" s="44"/>
      <c r="F15" s="44"/>
      <c r="G15" s="45"/>
      <c r="H15" s="46"/>
      <c r="I15" s="44"/>
      <c r="J15" s="44"/>
      <c r="K15" s="47"/>
    </row>
    <row r="16" spans="1:11" s="14" customFormat="1" ht="12.75">
      <c r="A16" s="9" t="s">
        <v>17</v>
      </c>
      <c r="B16" s="4" t="s">
        <v>4</v>
      </c>
      <c r="C16" s="5">
        <f>C9*1.15</f>
        <v>50.9565</v>
      </c>
      <c r="D16" s="43"/>
      <c r="E16" s="44"/>
      <c r="F16" s="44"/>
      <c r="G16" s="45"/>
      <c r="H16" s="46">
        <f aca="true" t="shared" si="0" ref="H16:H28">ROUND(C16*D16,2)</f>
        <v>0</v>
      </c>
      <c r="I16" s="44">
        <f aca="true" t="shared" si="1" ref="I16:I28">ROUND(C16*E16,2)</f>
        <v>0</v>
      </c>
      <c r="J16" s="44">
        <f aca="true" t="shared" si="2" ref="J16:J28">ROUND(C16*F16,2)</f>
        <v>0</v>
      </c>
      <c r="K16" s="47">
        <f aca="true" t="shared" si="3" ref="K16:K28">SUBTOTAL(9,H16:J16)</f>
        <v>0</v>
      </c>
    </row>
    <row r="17" spans="1:11" s="14" customFormat="1" ht="25.5">
      <c r="A17" s="9" t="s">
        <v>84</v>
      </c>
      <c r="B17" s="4" t="s">
        <v>4</v>
      </c>
      <c r="C17" s="5">
        <f>C16</f>
        <v>50.9565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12.75">
      <c r="A18" s="9" t="s">
        <v>18</v>
      </c>
      <c r="B18" s="4" t="s">
        <v>4</v>
      </c>
      <c r="C18" s="5">
        <v>181.5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25.5">
      <c r="A19" s="9" t="s">
        <v>83</v>
      </c>
      <c r="B19" s="4" t="s">
        <v>4</v>
      </c>
      <c r="C19" s="5">
        <f>C18</f>
        <v>181.5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12.75">
      <c r="A20" s="9" t="s">
        <v>27</v>
      </c>
      <c r="B20" s="4" t="s">
        <v>4</v>
      </c>
      <c r="C20" s="5">
        <f>C9</f>
        <v>44.31</v>
      </c>
      <c r="D20" s="43"/>
      <c r="E20" s="44"/>
      <c r="F20" s="44"/>
      <c r="G20" s="45"/>
      <c r="H20" s="46">
        <f t="shared" si="0"/>
        <v>0</v>
      </c>
      <c r="I20" s="44">
        <f t="shared" si="1"/>
        <v>0</v>
      </c>
      <c r="J20" s="44">
        <f t="shared" si="2"/>
        <v>0</v>
      </c>
      <c r="K20" s="47">
        <f t="shared" si="3"/>
        <v>0</v>
      </c>
    </row>
    <row r="21" spans="1:11" s="14" customFormat="1" ht="25.5">
      <c r="A21" s="9" t="s">
        <v>82</v>
      </c>
      <c r="B21" s="4" t="s">
        <v>4</v>
      </c>
      <c r="C21" s="5">
        <f>C20</f>
        <v>44.31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25.5">
      <c r="A22" s="273" t="s">
        <v>110</v>
      </c>
      <c r="B22" s="4" t="s">
        <v>15</v>
      </c>
      <c r="C22" s="5">
        <v>4</v>
      </c>
      <c r="D22" s="43"/>
      <c r="E22" s="44"/>
      <c r="F22" s="44"/>
      <c r="G22" s="45"/>
      <c r="H22" s="46">
        <f>ROUND(C22*D22,2)</f>
        <v>0</v>
      </c>
      <c r="I22" s="44">
        <f>ROUND(C22*E22,2)</f>
        <v>0</v>
      </c>
      <c r="J22" s="44">
        <f>ROUND(C22*F22,2)</f>
        <v>0</v>
      </c>
      <c r="K22" s="47">
        <f>SUBTOTAL(9,H22:J22)</f>
        <v>0</v>
      </c>
    </row>
    <row r="23" spans="1:11" s="14" customFormat="1" ht="38.25">
      <c r="A23" s="9" t="s">
        <v>87</v>
      </c>
      <c r="B23" s="4" t="s">
        <v>15</v>
      </c>
      <c r="C23" s="5">
        <v>10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12.75">
      <c r="A24" s="9" t="s">
        <v>35</v>
      </c>
      <c r="B24" s="4" t="s">
        <v>37</v>
      </c>
      <c r="C24" s="5">
        <v>121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12.75">
      <c r="A25" s="9" t="s">
        <v>36</v>
      </c>
      <c r="B25" s="4" t="s">
        <v>37</v>
      </c>
      <c r="C25" s="5">
        <v>42.9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25.5">
      <c r="A26" s="9" t="s">
        <v>113</v>
      </c>
      <c r="B26" s="4" t="s">
        <v>15</v>
      </c>
      <c r="C26" s="5">
        <v>32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s="14" customFormat="1" ht="25.5">
      <c r="A27" s="9" t="s">
        <v>38</v>
      </c>
      <c r="B27" s="4" t="s">
        <v>37</v>
      </c>
      <c r="C27" s="5">
        <v>66</v>
      </c>
      <c r="D27" s="43"/>
      <c r="E27" s="44"/>
      <c r="F27" s="44"/>
      <c r="G27" s="45"/>
      <c r="H27" s="46">
        <f t="shared" si="0"/>
        <v>0</v>
      </c>
      <c r="I27" s="44">
        <f t="shared" si="1"/>
        <v>0</v>
      </c>
      <c r="J27" s="44">
        <f t="shared" si="2"/>
        <v>0</v>
      </c>
      <c r="K27" s="47">
        <f t="shared" si="3"/>
        <v>0</v>
      </c>
    </row>
    <row r="28" spans="1:11" s="14" customFormat="1" ht="26.25" thickBot="1">
      <c r="A28" s="9" t="s">
        <v>114</v>
      </c>
      <c r="B28" s="4" t="s">
        <v>15</v>
      </c>
      <c r="C28" s="5">
        <v>5</v>
      </c>
      <c r="D28" s="43"/>
      <c r="E28" s="44"/>
      <c r="F28" s="44"/>
      <c r="G28" s="45"/>
      <c r="H28" s="46">
        <f t="shared" si="0"/>
        <v>0</v>
      </c>
      <c r="I28" s="44">
        <f t="shared" si="1"/>
        <v>0</v>
      </c>
      <c r="J28" s="44">
        <f t="shared" si="2"/>
        <v>0</v>
      </c>
      <c r="K28" s="47">
        <f t="shared" si="3"/>
        <v>0</v>
      </c>
    </row>
    <row r="29" spans="1:11" ht="13.5" thickBot="1">
      <c r="A29" s="123" t="s">
        <v>63</v>
      </c>
      <c r="B29" s="124"/>
      <c r="C29" s="125"/>
      <c r="D29" s="126"/>
      <c r="E29" s="127"/>
      <c r="F29" s="127"/>
      <c r="G29" s="128"/>
      <c r="H29" s="129">
        <f>SUM(H9:H28)</f>
        <v>0</v>
      </c>
      <c r="I29" s="127">
        <f>SUM(I9:I28)</f>
        <v>0</v>
      </c>
      <c r="J29" s="127">
        <f>SUM(J9:J28)</f>
        <v>0</v>
      </c>
      <c r="K29" s="130">
        <f>SUM(K9:K28)</f>
        <v>0</v>
      </c>
    </row>
    <row r="30" spans="1:11" ht="12.75">
      <c r="A30" s="102" t="s">
        <v>77</v>
      </c>
      <c r="B30" s="84" t="s">
        <v>20</v>
      </c>
      <c r="C30" s="109"/>
      <c r="D30" s="86"/>
      <c r="E30" s="87"/>
      <c r="F30" s="87"/>
      <c r="G30" s="88"/>
      <c r="H30" s="50">
        <f>H29*2%</f>
        <v>0</v>
      </c>
      <c r="I30" s="113"/>
      <c r="J30" s="113"/>
      <c r="K30" s="52">
        <f>H30</f>
        <v>0</v>
      </c>
    </row>
    <row r="31" spans="1:11" ht="13.5" thickBot="1">
      <c r="A31" s="103" t="s">
        <v>78</v>
      </c>
      <c r="B31" s="89"/>
      <c r="C31" s="114"/>
      <c r="D31" s="91"/>
      <c r="E31" s="92"/>
      <c r="F31" s="92"/>
      <c r="G31" s="93"/>
      <c r="H31" s="260">
        <f>H29+H30</f>
        <v>0</v>
      </c>
      <c r="I31" s="94">
        <f>I29+I30</f>
        <v>0</v>
      </c>
      <c r="J31" s="94">
        <f>J29+J30</f>
        <v>0</v>
      </c>
      <c r="K31" s="255">
        <f>K29+K30</f>
        <v>0</v>
      </c>
    </row>
  </sheetData>
  <sheetProtection/>
  <autoFilter ref="A8:K8"/>
  <mergeCells count="10">
    <mergeCell ref="I5:J5"/>
    <mergeCell ref="H6:J6"/>
    <mergeCell ref="K6:K7"/>
    <mergeCell ref="B3:G3"/>
    <mergeCell ref="C4:F4"/>
    <mergeCell ref="A6:A7"/>
    <mergeCell ref="B6:B7"/>
    <mergeCell ref="C6:C7"/>
    <mergeCell ref="D6:F6"/>
    <mergeCell ref="G6:G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SheetLayoutView="75" workbookViewId="0" topLeftCell="A2">
      <selection activeCell="A26" sqref="A26"/>
    </sheetView>
  </sheetViews>
  <sheetFormatPr defaultColWidth="9.140625" defaultRowHeight="12.75"/>
  <cols>
    <col min="1" max="1" width="42.28125" style="95" customWidth="1"/>
    <col min="2" max="2" width="6.8515625" style="57" customWidth="1"/>
    <col min="3" max="3" width="9.28125" style="59" customWidth="1"/>
    <col min="4" max="4" width="8.421875" style="60" customWidth="1"/>
    <col min="5" max="5" width="9.421875" style="60" customWidth="1"/>
    <col min="6" max="6" width="8.8515625" style="60" customWidth="1"/>
    <col min="7" max="7" width="9.421875" style="57" customWidth="1"/>
    <col min="8" max="8" width="10.7109375" style="57" customWidth="1"/>
    <col min="9" max="9" width="11.421875" style="57" customWidth="1"/>
    <col min="10" max="10" width="11.57421875" style="57" customWidth="1"/>
    <col min="11" max="11" width="12.8515625" style="57" customWidth="1"/>
    <col min="12" max="16384" width="9.140625" style="57" customWidth="1"/>
  </cols>
  <sheetData>
    <row r="1" spans="1:11" ht="12.75">
      <c r="A1" s="265" t="s">
        <v>107</v>
      </c>
      <c r="B1" s="53" t="str">
        <f>Koptāme!C1</f>
        <v>Slimnīcas ēkas (liters Nr.002) kosmētiskais remonts 1.stāva telpās</v>
      </c>
      <c r="C1" s="54"/>
      <c r="D1" s="55"/>
      <c r="E1" s="55"/>
      <c r="F1" s="55"/>
      <c r="G1" s="53"/>
      <c r="H1" s="53"/>
      <c r="I1" s="53"/>
      <c r="J1" s="53"/>
      <c r="K1" s="53"/>
    </row>
    <row r="2" spans="1:2" ht="12.75">
      <c r="A2" s="266" t="s">
        <v>34</v>
      </c>
      <c r="B2" s="58"/>
    </row>
    <row r="3" spans="1:12" s="14" customFormat="1" ht="12.75">
      <c r="A3" s="58"/>
      <c r="B3" s="326" t="s">
        <v>104</v>
      </c>
      <c r="C3" s="326"/>
      <c r="D3" s="326"/>
      <c r="E3" s="326"/>
      <c r="F3" s="326"/>
      <c r="G3" s="326"/>
      <c r="H3" s="63"/>
      <c r="I3" s="63"/>
      <c r="J3" s="63"/>
      <c r="K3" s="63"/>
      <c r="L3" s="58"/>
    </row>
    <row r="4" spans="1:12" s="14" customFormat="1" ht="12.75">
      <c r="A4" s="65"/>
      <c r="B4" s="58"/>
      <c r="C4" s="326" t="s">
        <v>5</v>
      </c>
      <c r="D4" s="326"/>
      <c r="E4" s="326"/>
      <c r="F4" s="326"/>
      <c r="G4" s="66"/>
      <c r="H4" s="58"/>
      <c r="I4" s="58"/>
      <c r="J4" s="12" t="s">
        <v>6</v>
      </c>
      <c r="K4" s="105">
        <f>K29</f>
        <v>0</v>
      </c>
      <c r="L4" s="58"/>
    </row>
    <row r="5" spans="1:11" ht="13.5" thickBot="1">
      <c r="A5" s="67"/>
      <c r="B5" s="68"/>
      <c r="C5" s="69"/>
      <c r="D5" s="68"/>
      <c r="E5" s="68"/>
      <c r="F5" s="68"/>
      <c r="G5" s="68"/>
      <c r="H5" s="70"/>
      <c r="I5" s="333" t="s">
        <v>80</v>
      </c>
      <c r="J5" s="333"/>
      <c r="K5" s="236" t="str">
        <f>Koptāme!E8</f>
        <v>31.05.2016.</v>
      </c>
    </row>
    <row r="6" spans="1:11" s="13" customFormat="1" ht="12.75">
      <c r="A6" s="321" t="s">
        <v>7</v>
      </c>
      <c r="B6" s="328" t="s">
        <v>8</v>
      </c>
      <c r="C6" s="330" t="s">
        <v>0</v>
      </c>
      <c r="D6" s="322" t="s">
        <v>9</v>
      </c>
      <c r="E6" s="322"/>
      <c r="F6" s="323"/>
      <c r="G6" s="324" t="s">
        <v>10</v>
      </c>
      <c r="H6" s="321" t="s">
        <v>11</v>
      </c>
      <c r="I6" s="322"/>
      <c r="J6" s="323"/>
      <c r="K6" s="324" t="s">
        <v>12</v>
      </c>
    </row>
    <row r="7" spans="1:11" s="13" customFormat="1" ht="26.25" thickBot="1">
      <c r="A7" s="327"/>
      <c r="B7" s="329"/>
      <c r="C7" s="331"/>
      <c r="D7" s="71" t="s">
        <v>1</v>
      </c>
      <c r="E7" s="72" t="s">
        <v>2</v>
      </c>
      <c r="F7" s="72" t="s">
        <v>3</v>
      </c>
      <c r="G7" s="332"/>
      <c r="H7" s="73" t="s">
        <v>1</v>
      </c>
      <c r="I7" s="74" t="s">
        <v>2</v>
      </c>
      <c r="J7" s="74" t="s">
        <v>3</v>
      </c>
      <c r="K7" s="325"/>
    </row>
    <row r="8" spans="1:11" s="60" customFormat="1" ht="12.75">
      <c r="A8" s="75">
        <v>2</v>
      </c>
      <c r="B8" s="76">
        <v>3</v>
      </c>
      <c r="C8" s="77">
        <v>4</v>
      </c>
      <c r="D8" s="78">
        <v>5</v>
      </c>
      <c r="E8" s="79">
        <v>6</v>
      </c>
      <c r="F8" s="79">
        <v>7</v>
      </c>
      <c r="G8" s="80">
        <v>8</v>
      </c>
      <c r="H8" s="81">
        <v>9</v>
      </c>
      <c r="I8" s="82">
        <v>10</v>
      </c>
      <c r="J8" s="82">
        <v>11</v>
      </c>
      <c r="K8" s="83">
        <v>12</v>
      </c>
    </row>
    <row r="9" spans="1:11" s="14" customFormat="1" ht="12.75">
      <c r="A9" s="8" t="s">
        <v>40</v>
      </c>
      <c r="B9" s="2" t="s">
        <v>4</v>
      </c>
      <c r="C9" s="3">
        <v>38.47</v>
      </c>
      <c r="D9" s="43"/>
      <c r="E9" s="44"/>
      <c r="F9" s="44"/>
      <c r="G9" s="45"/>
      <c r="H9" s="46"/>
      <c r="I9" s="44"/>
      <c r="J9" s="44"/>
      <c r="K9" s="48"/>
    </row>
    <row r="10" spans="1:11" s="14" customFormat="1" ht="12.75">
      <c r="A10" s="8" t="s">
        <v>13</v>
      </c>
      <c r="B10" s="4"/>
      <c r="C10" s="5"/>
      <c r="D10" s="43"/>
      <c r="E10" s="44"/>
      <c r="F10" s="44"/>
      <c r="G10" s="45"/>
      <c r="H10" s="46"/>
      <c r="I10" s="44"/>
      <c r="J10" s="44"/>
      <c r="K10" s="47"/>
    </row>
    <row r="11" spans="1:11" s="14" customFormat="1" ht="12.75">
      <c r="A11" s="9" t="s">
        <v>31</v>
      </c>
      <c r="B11" s="4" t="s">
        <v>15</v>
      </c>
      <c r="C11" s="5">
        <v>9</v>
      </c>
      <c r="D11" s="43"/>
      <c r="E11" s="44"/>
      <c r="F11" s="44"/>
      <c r="G11" s="45"/>
      <c r="H11" s="46"/>
      <c r="I11" s="44">
        <f>ROUND(C11*E11,2)</f>
        <v>0</v>
      </c>
      <c r="J11" s="44">
        <f>ROUND(C11*F11,2)</f>
        <v>0</v>
      </c>
      <c r="K11" s="47">
        <f>SUBTOTAL(9,H11:J11)</f>
        <v>0</v>
      </c>
    </row>
    <row r="12" spans="1:11" s="14" customFormat="1" ht="12.75">
      <c r="A12" s="10" t="s">
        <v>25</v>
      </c>
      <c r="B12" s="107"/>
      <c r="C12" s="108"/>
      <c r="D12" s="43"/>
      <c r="E12" s="44"/>
      <c r="F12" s="44"/>
      <c r="G12" s="45"/>
      <c r="H12" s="46"/>
      <c r="I12" s="44"/>
      <c r="J12" s="44"/>
      <c r="K12" s="48"/>
    </row>
    <row r="13" spans="1:11" s="14" customFormat="1" ht="12.75">
      <c r="A13" s="8" t="s">
        <v>19</v>
      </c>
      <c r="B13" s="2"/>
      <c r="C13" s="3"/>
      <c r="D13" s="43"/>
      <c r="E13" s="44"/>
      <c r="F13" s="44"/>
      <c r="G13" s="45"/>
      <c r="H13" s="46"/>
      <c r="I13" s="44"/>
      <c r="J13" s="44"/>
      <c r="K13" s="48"/>
    </row>
    <row r="14" spans="1:11" s="14" customFormat="1" ht="12.75">
      <c r="A14" s="9" t="s">
        <v>17</v>
      </c>
      <c r="B14" s="4" t="s">
        <v>4</v>
      </c>
      <c r="C14" s="5">
        <f>C9*1.15</f>
        <v>44.2405</v>
      </c>
      <c r="D14" s="43"/>
      <c r="E14" s="44"/>
      <c r="F14" s="44"/>
      <c r="G14" s="45"/>
      <c r="H14" s="46">
        <f aca="true" t="shared" si="0" ref="H14:H26">ROUND(C14*D14,2)</f>
        <v>0</v>
      </c>
      <c r="I14" s="44">
        <f aca="true" t="shared" si="1" ref="I14:I26">ROUND(C14*E14,2)</f>
        <v>0</v>
      </c>
      <c r="J14" s="44">
        <f aca="true" t="shared" si="2" ref="J14:J26">ROUND(C14*F14,2)</f>
        <v>0</v>
      </c>
      <c r="K14" s="47">
        <f aca="true" t="shared" si="3" ref="K14:K26">SUBTOTAL(9,H14:J14)</f>
        <v>0</v>
      </c>
    </row>
    <row r="15" spans="1:11" s="14" customFormat="1" ht="25.5">
      <c r="A15" s="9" t="s">
        <v>84</v>
      </c>
      <c r="B15" s="4" t="s">
        <v>4</v>
      </c>
      <c r="C15" s="5">
        <f>C14</f>
        <v>44.2405</v>
      </c>
      <c r="D15" s="43"/>
      <c r="E15" s="44"/>
      <c r="F15" s="44"/>
      <c r="G15" s="45"/>
      <c r="H15" s="46">
        <f t="shared" si="0"/>
        <v>0</v>
      </c>
      <c r="I15" s="44">
        <f t="shared" si="1"/>
        <v>0</v>
      </c>
      <c r="J15" s="44">
        <f t="shared" si="2"/>
        <v>0</v>
      </c>
      <c r="K15" s="47">
        <f t="shared" si="3"/>
        <v>0</v>
      </c>
    </row>
    <row r="16" spans="1:11" s="14" customFormat="1" ht="12.75">
      <c r="A16" s="9" t="s">
        <v>18</v>
      </c>
      <c r="B16" s="4" t="s">
        <v>4</v>
      </c>
      <c r="C16" s="5">
        <v>137.5</v>
      </c>
      <c r="D16" s="43"/>
      <c r="E16" s="44"/>
      <c r="F16" s="44"/>
      <c r="G16" s="45"/>
      <c r="H16" s="46">
        <f t="shared" si="0"/>
        <v>0</v>
      </c>
      <c r="I16" s="44">
        <f t="shared" si="1"/>
        <v>0</v>
      </c>
      <c r="J16" s="44">
        <f t="shared" si="2"/>
        <v>0</v>
      </c>
      <c r="K16" s="47">
        <f t="shared" si="3"/>
        <v>0</v>
      </c>
    </row>
    <row r="17" spans="1:11" s="14" customFormat="1" ht="25.5">
      <c r="A17" s="9" t="s">
        <v>83</v>
      </c>
      <c r="B17" s="4" t="s">
        <v>4</v>
      </c>
      <c r="C17" s="5">
        <f>C16</f>
        <v>137.5</v>
      </c>
      <c r="D17" s="43"/>
      <c r="E17" s="44"/>
      <c r="F17" s="44"/>
      <c r="G17" s="45"/>
      <c r="H17" s="46">
        <f t="shared" si="0"/>
        <v>0</v>
      </c>
      <c r="I17" s="44">
        <f t="shared" si="1"/>
        <v>0</v>
      </c>
      <c r="J17" s="44">
        <f t="shared" si="2"/>
        <v>0</v>
      </c>
      <c r="K17" s="47">
        <f t="shared" si="3"/>
        <v>0</v>
      </c>
    </row>
    <row r="18" spans="1:11" s="14" customFormat="1" ht="12.75">
      <c r="A18" s="9" t="s">
        <v>27</v>
      </c>
      <c r="B18" s="4" t="s">
        <v>4</v>
      </c>
      <c r="C18" s="5">
        <f>C9</f>
        <v>38.47</v>
      </c>
      <c r="D18" s="43"/>
      <c r="E18" s="44"/>
      <c r="F18" s="44"/>
      <c r="G18" s="45"/>
      <c r="H18" s="46">
        <f t="shared" si="0"/>
        <v>0</v>
      </c>
      <c r="I18" s="44">
        <f t="shared" si="1"/>
        <v>0</v>
      </c>
      <c r="J18" s="44">
        <f t="shared" si="2"/>
        <v>0</v>
      </c>
      <c r="K18" s="47">
        <f t="shared" si="3"/>
        <v>0</v>
      </c>
    </row>
    <row r="19" spans="1:11" s="14" customFormat="1" ht="25.5">
      <c r="A19" s="9" t="s">
        <v>82</v>
      </c>
      <c r="B19" s="4" t="s">
        <v>4</v>
      </c>
      <c r="C19" s="5">
        <f>C18</f>
        <v>38.47</v>
      </c>
      <c r="D19" s="43"/>
      <c r="E19" s="44"/>
      <c r="F19" s="44"/>
      <c r="G19" s="45"/>
      <c r="H19" s="46">
        <f t="shared" si="0"/>
        <v>0</v>
      </c>
      <c r="I19" s="44">
        <f t="shared" si="1"/>
        <v>0</v>
      </c>
      <c r="J19" s="44">
        <f t="shared" si="2"/>
        <v>0</v>
      </c>
      <c r="K19" s="47">
        <f t="shared" si="3"/>
        <v>0</v>
      </c>
    </row>
    <row r="20" spans="1:11" s="14" customFormat="1" ht="25.5">
      <c r="A20" s="281" t="s">
        <v>110</v>
      </c>
      <c r="B20" s="4" t="s">
        <v>15</v>
      </c>
      <c r="C20" s="5">
        <v>3</v>
      </c>
      <c r="D20" s="43"/>
      <c r="E20" s="44"/>
      <c r="F20" s="44"/>
      <c r="G20" s="45"/>
      <c r="H20" s="46">
        <f>ROUND(C20*D20,2)</f>
        <v>0</v>
      </c>
      <c r="I20" s="44">
        <f>ROUND(C20*E20,2)</f>
        <v>0</v>
      </c>
      <c r="J20" s="44">
        <f>ROUND(C20*F20,2)</f>
        <v>0</v>
      </c>
      <c r="K20" s="47">
        <f>SUBTOTAL(9,H20:J20)</f>
        <v>0</v>
      </c>
    </row>
    <row r="21" spans="1:11" s="14" customFormat="1" ht="37.5" customHeight="1">
      <c r="A21" s="9" t="s">
        <v>87</v>
      </c>
      <c r="B21" s="4" t="s">
        <v>15</v>
      </c>
      <c r="C21" s="5">
        <v>8</v>
      </c>
      <c r="D21" s="43"/>
      <c r="E21" s="44"/>
      <c r="F21" s="44"/>
      <c r="G21" s="45"/>
      <c r="H21" s="46">
        <f t="shared" si="0"/>
        <v>0</v>
      </c>
      <c r="I21" s="44">
        <f t="shared" si="1"/>
        <v>0</v>
      </c>
      <c r="J21" s="44">
        <f t="shared" si="2"/>
        <v>0</v>
      </c>
      <c r="K21" s="47">
        <f t="shared" si="3"/>
        <v>0</v>
      </c>
    </row>
    <row r="22" spans="1:11" s="14" customFormat="1" ht="12.75">
      <c r="A22" s="9" t="s">
        <v>35</v>
      </c>
      <c r="B22" s="4" t="s">
        <v>37</v>
      </c>
      <c r="C22" s="5">
        <v>104.5</v>
      </c>
      <c r="D22" s="43"/>
      <c r="E22" s="44"/>
      <c r="F22" s="44"/>
      <c r="G22" s="45"/>
      <c r="H22" s="46">
        <f t="shared" si="0"/>
        <v>0</v>
      </c>
      <c r="I22" s="44">
        <f t="shared" si="1"/>
        <v>0</v>
      </c>
      <c r="J22" s="44">
        <f t="shared" si="2"/>
        <v>0</v>
      </c>
      <c r="K22" s="47">
        <f t="shared" si="3"/>
        <v>0</v>
      </c>
    </row>
    <row r="23" spans="1:11" s="14" customFormat="1" ht="12.75">
      <c r="A23" s="9" t="s">
        <v>36</v>
      </c>
      <c r="B23" s="4" t="s">
        <v>37</v>
      </c>
      <c r="C23" s="5">
        <v>27.5</v>
      </c>
      <c r="D23" s="43"/>
      <c r="E23" s="44"/>
      <c r="F23" s="44"/>
      <c r="G23" s="45"/>
      <c r="H23" s="46">
        <f t="shared" si="0"/>
        <v>0</v>
      </c>
      <c r="I23" s="44">
        <f t="shared" si="1"/>
        <v>0</v>
      </c>
      <c r="J23" s="44">
        <f t="shared" si="2"/>
        <v>0</v>
      </c>
      <c r="K23" s="47">
        <f t="shared" si="3"/>
        <v>0</v>
      </c>
    </row>
    <row r="24" spans="1:11" s="14" customFormat="1" ht="25.5">
      <c r="A24" s="9" t="s">
        <v>113</v>
      </c>
      <c r="B24" s="4" t="s">
        <v>15</v>
      </c>
      <c r="C24" s="5">
        <v>32</v>
      </c>
      <c r="D24" s="43"/>
      <c r="E24" s="44"/>
      <c r="F24" s="44"/>
      <c r="G24" s="45"/>
      <c r="H24" s="46">
        <f t="shared" si="0"/>
        <v>0</v>
      </c>
      <c r="I24" s="44">
        <f t="shared" si="1"/>
        <v>0</v>
      </c>
      <c r="J24" s="44">
        <f t="shared" si="2"/>
        <v>0</v>
      </c>
      <c r="K24" s="47">
        <f t="shared" si="3"/>
        <v>0</v>
      </c>
    </row>
    <row r="25" spans="1:11" s="14" customFormat="1" ht="25.5">
      <c r="A25" s="9" t="s">
        <v>38</v>
      </c>
      <c r="B25" s="4" t="s">
        <v>37</v>
      </c>
      <c r="C25" s="5">
        <v>71.5</v>
      </c>
      <c r="D25" s="43"/>
      <c r="E25" s="44"/>
      <c r="F25" s="44"/>
      <c r="G25" s="45"/>
      <c r="H25" s="46">
        <f t="shared" si="0"/>
        <v>0</v>
      </c>
      <c r="I25" s="44">
        <f t="shared" si="1"/>
        <v>0</v>
      </c>
      <c r="J25" s="44">
        <f t="shared" si="2"/>
        <v>0</v>
      </c>
      <c r="K25" s="47">
        <f t="shared" si="3"/>
        <v>0</v>
      </c>
    </row>
    <row r="26" spans="1:11" s="14" customFormat="1" ht="26.25" thickBot="1">
      <c r="A26" s="9" t="s">
        <v>114</v>
      </c>
      <c r="B26" s="4" t="s">
        <v>15</v>
      </c>
      <c r="C26" s="5">
        <v>8</v>
      </c>
      <c r="D26" s="43"/>
      <c r="E26" s="44"/>
      <c r="F26" s="44"/>
      <c r="G26" s="45"/>
      <c r="H26" s="46">
        <f t="shared" si="0"/>
        <v>0</v>
      </c>
      <c r="I26" s="44">
        <f t="shared" si="1"/>
        <v>0</v>
      </c>
      <c r="J26" s="44">
        <f t="shared" si="2"/>
        <v>0</v>
      </c>
      <c r="K26" s="47">
        <f t="shared" si="3"/>
        <v>0</v>
      </c>
    </row>
    <row r="27" spans="1:11" ht="13.5" thickBot="1">
      <c r="A27" s="123" t="s">
        <v>63</v>
      </c>
      <c r="B27" s="129"/>
      <c r="C27" s="125"/>
      <c r="D27" s="126"/>
      <c r="E27" s="127"/>
      <c r="F27" s="127"/>
      <c r="G27" s="128"/>
      <c r="H27" s="129">
        <f>SUM(H9:H26)</f>
        <v>0</v>
      </c>
      <c r="I27" s="127">
        <f>SUM(I9:I26)</f>
        <v>0</v>
      </c>
      <c r="J27" s="127">
        <f>SUM(J9:J26)</f>
        <v>0</v>
      </c>
      <c r="K27" s="130">
        <f>SUM(K9:K26)</f>
        <v>0</v>
      </c>
    </row>
    <row r="28" spans="1:11" ht="12.75">
      <c r="A28" s="102" t="s">
        <v>77</v>
      </c>
      <c r="B28" s="86" t="s">
        <v>20</v>
      </c>
      <c r="C28" s="109"/>
      <c r="D28" s="86"/>
      <c r="E28" s="87"/>
      <c r="F28" s="87"/>
      <c r="G28" s="110"/>
      <c r="H28" s="50">
        <f>H27*2%</f>
        <v>0</v>
      </c>
      <c r="I28" s="51"/>
      <c r="J28" s="51"/>
      <c r="K28" s="52">
        <f>H27*2%</f>
        <v>0</v>
      </c>
    </row>
    <row r="29" spans="1:11" ht="13.5" thickBot="1">
      <c r="A29" s="103" t="s">
        <v>78</v>
      </c>
      <c r="B29" s="111"/>
      <c r="C29" s="112"/>
      <c r="D29" s="111"/>
      <c r="E29" s="106"/>
      <c r="F29" s="106"/>
      <c r="G29" s="112"/>
      <c r="H29" s="262">
        <f>H27+H28</f>
        <v>0</v>
      </c>
      <c r="I29" s="263">
        <f>I27+I28</f>
        <v>0</v>
      </c>
      <c r="J29" s="263">
        <f>J27+J28</f>
        <v>0</v>
      </c>
      <c r="K29" s="261">
        <f>K27+K28</f>
        <v>0</v>
      </c>
    </row>
  </sheetData>
  <sheetProtection/>
  <autoFilter ref="A8:K8"/>
  <mergeCells count="10">
    <mergeCell ref="H6:J6"/>
    <mergeCell ref="K6:K7"/>
    <mergeCell ref="B3:G3"/>
    <mergeCell ref="C4:F4"/>
    <mergeCell ref="A6:A7"/>
    <mergeCell ref="B6:B7"/>
    <mergeCell ref="C6:C7"/>
    <mergeCell ref="D6:F6"/>
    <mergeCell ref="G6:G7"/>
    <mergeCell ref="I5:J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"Buvkonsultants"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</dc:creator>
  <cp:keywords/>
  <dc:description/>
  <cp:lastModifiedBy>Anete Jansone</cp:lastModifiedBy>
  <cp:lastPrinted>2016-06-06T09:02:02Z</cp:lastPrinted>
  <dcterms:created xsi:type="dcterms:W3CDTF">2006-03-16T12:56:15Z</dcterms:created>
  <dcterms:modified xsi:type="dcterms:W3CDTF">2016-07-08T10:41:24Z</dcterms:modified>
  <cp:category/>
  <cp:version/>
  <cp:contentType/>
  <cp:contentStatus/>
</cp:coreProperties>
</file>